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kociova\Desktop\VO §117\2018\Výstavba\Spája nás voda\Zverejnené na web\"/>
    </mc:Choice>
  </mc:AlternateContent>
  <bookViews>
    <workbookView xWindow="0" yWindow="0" windowWidth="21105" windowHeight="10815" activeTab="2"/>
  </bookViews>
  <sheets>
    <sheet name="Rekapitulácia stavby" sheetId="1" r:id="rId1"/>
    <sheet name="002 - Technologická časť" sheetId="2" r:id="rId2"/>
    <sheet name="Ekvivalent - informácia" sheetId="3" r:id="rId3"/>
  </sheets>
  <definedNames>
    <definedName name="_xlnm.Print_Titles" localSheetId="1">'002 - Technologická časť'!$117:$117</definedName>
    <definedName name="_xlnm.Print_Titles" localSheetId="0">'Rekapitulácia stavby'!$85:$85</definedName>
    <definedName name="_xlnm.Print_Area" localSheetId="1">'002 - Technologická časť'!$C$4:$Q$70,'002 - Technologická časť'!$C$76:$Q$101,'002 - Technologická časť'!$C$107:$Q$127</definedName>
    <definedName name="_xlnm.Print_Area" localSheetId="0">'Rekapitulácia stavby'!$C$4:$AP$70,'Rekapitulácia stavby'!$C$76:$AP$96</definedName>
  </definedNames>
  <calcPr calcId="152511"/>
</workbook>
</file>

<file path=xl/calcChain.xml><?xml version="1.0" encoding="utf-8"?>
<calcChain xmlns="http://schemas.openxmlformats.org/spreadsheetml/2006/main">
  <c r="AY88" i="1" l="1"/>
  <c r="AX88" i="1"/>
  <c r="BI127" i="2"/>
  <c r="BH127" i="2"/>
  <c r="BG127" i="2"/>
  <c r="BE127" i="2"/>
  <c r="BK127" i="2"/>
  <c r="N127" i="2"/>
  <c r="BF127" i="2" s="1"/>
  <c r="BI126" i="2"/>
  <c r="BH126" i="2"/>
  <c r="BG126" i="2"/>
  <c r="BE126" i="2"/>
  <c r="BK126" i="2"/>
  <c r="N126" i="2"/>
  <c r="BF126" i="2"/>
  <c r="BI125" i="2"/>
  <c r="BH125" i="2"/>
  <c r="BG125" i="2"/>
  <c r="BE125" i="2"/>
  <c r="BK125" i="2"/>
  <c r="N125" i="2" s="1"/>
  <c r="BF125" i="2" s="1"/>
  <c r="BI124" i="2"/>
  <c r="BH124" i="2"/>
  <c r="BG124" i="2"/>
  <c r="BE124" i="2"/>
  <c r="BK124" i="2"/>
  <c r="N124" i="2" s="1"/>
  <c r="BF124" i="2" s="1"/>
  <c r="BI123" i="2"/>
  <c r="BH123" i="2"/>
  <c r="H35" i="2" s="1"/>
  <c r="BC88" i="1" s="1"/>
  <c r="BC87" i="1" s="1"/>
  <c r="BG123" i="2"/>
  <c r="BE123" i="2"/>
  <c r="BK123" i="2"/>
  <c r="N123" i="2" s="1"/>
  <c r="BF123" i="2" s="1"/>
  <c r="BK122" i="2"/>
  <c r="N122" i="2" s="1"/>
  <c r="N91" i="2" s="1"/>
  <c r="BI121" i="2"/>
  <c r="BH121" i="2"/>
  <c r="BG121" i="2"/>
  <c r="BE121" i="2"/>
  <c r="H32" i="2" s="1"/>
  <c r="AZ88" i="1" s="1"/>
  <c r="AZ87" i="1" s="1"/>
  <c r="AA121" i="2"/>
  <c r="AA120" i="2"/>
  <c r="AA119" i="2" s="1"/>
  <c r="AA118" i="2" s="1"/>
  <c r="Y121" i="2"/>
  <c r="Y120" i="2" s="1"/>
  <c r="Y119" i="2" s="1"/>
  <c r="Y118" i="2" s="1"/>
  <c r="W121" i="2"/>
  <c r="W120" i="2" s="1"/>
  <c r="W119" i="2" s="1"/>
  <c r="W118" i="2" s="1"/>
  <c r="AU88" i="1" s="1"/>
  <c r="AU87" i="1" s="1"/>
  <c r="BK121" i="2"/>
  <c r="BK120" i="2" s="1"/>
  <c r="N121" i="2"/>
  <c r="BF121" i="2" s="1"/>
  <c r="F112" i="2"/>
  <c r="F110" i="2"/>
  <c r="BI99" i="2"/>
  <c r="BH99" i="2"/>
  <c r="BG99" i="2"/>
  <c r="BE99" i="2"/>
  <c r="BI98" i="2"/>
  <c r="BH98" i="2"/>
  <c r="BG98" i="2"/>
  <c r="BE98" i="2"/>
  <c r="BI97" i="2"/>
  <c r="BH97" i="2"/>
  <c r="BG97" i="2"/>
  <c r="BE97" i="2"/>
  <c r="BI96" i="2"/>
  <c r="BH96" i="2"/>
  <c r="BG96" i="2"/>
  <c r="BE96" i="2"/>
  <c r="BI95" i="2"/>
  <c r="H36" i="2" s="1"/>
  <c r="BD88" i="1" s="1"/>
  <c r="BD87" i="1" s="1"/>
  <c r="W35" i="1" s="1"/>
  <c r="BH95" i="2"/>
  <c r="BG95" i="2"/>
  <c r="BE95" i="2"/>
  <c r="BI94" i="2"/>
  <c r="BH94" i="2"/>
  <c r="BG94" i="2"/>
  <c r="H34" i="2" s="1"/>
  <c r="BB88" i="1" s="1"/>
  <c r="BB87" i="1" s="1"/>
  <c r="BE94" i="2"/>
  <c r="M32" i="2"/>
  <c r="AV88" i="1" s="1"/>
  <c r="F81" i="2"/>
  <c r="F79" i="2"/>
  <c r="O21" i="2"/>
  <c r="E21" i="2"/>
  <c r="M115" i="2" s="1"/>
  <c r="O20" i="2"/>
  <c r="O18" i="2"/>
  <c r="E18" i="2"/>
  <c r="M114" i="2" s="1"/>
  <c r="M83" i="2"/>
  <c r="O17" i="2"/>
  <c r="O15" i="2"/>
  <c r="E15" i="2"/>
  <c r="F115" i="2"/>
  <c r="F84" i="2"/>
  <c r="O14" i="2"/>
  <c r="O12" i="2"/>
  <c r="E12" i="2"/>
  <c r="F114" i="2" s="1"/>
  <c r="O11" i="2"/>
  <c r="O9" i="2"/>
  <c r="M112" i="2" s="1"/>
  <c r="F6" i="2"/>
  <c r="F109" i="2"/>
  <c r="F78" i="2"/>
  <c r="CK94" i="1"/>
  <c r="CJ94" i="1"/>
  <c r="CI94" i="1"/>
  <c r="CC94" i="1"/>
  <c r="CH94" i="1"/>
  <c r="CB94" i="1"/>
  <c r="CG94" i="1"/>
  <c r="CA94" i="1"/>
  <c r="CF94" i="1"/>
  <c r="BZ94" i="1"/>
  <c r="CE94" i="1"/>
  <c r="CK93" i="1"/>
  <c r="CJ93" i="1"/>
  <c r="CI93" i="1"/>
  <c r="CC93" i="1"/>
  <c r="CH93" i="1"/>
  <c r="CB93" i="1"/>
  <c r="CG93" i="1"/>
  <c r="CA93" i="1"/>
  <c r="CF93" i="1"/>
  <c r="BZ93" i="1"/>
  <c r="CE93" i="1"/>
  <c r="CK92" i="1"/>
  <c r="CJ92" i="1"/>
  <c r="CI92" i="1"/>
  <c r="CC92" i="1"/>
  <c r="CH92" i="1"/>
  <c r="CB92" i="1"/>
  <c r="CG92" i="1"/>
  <c r="CA92" i="1"/>
  <c r="CF92" i="1"/>
  <c r="BZ92" i="1"/>
  <c r="CE92" i="1"/>
  <c r="CK91" i="1"/>
  <c r="CJ91" i="1"/>
  <c r="CI91" i="1"/>
  <c r="CH91" i="1"/>
  <c r="CG91" i="1"/>
  <c r="CF91" i="1"/>
  <c r="BZ91" i="1"/>
  <c r="CE91" i="1"/>
  <c r="AM83" i="1"/>
  <c r="L83" i="1"/>
  <c r="AM82" i="1"/>
  <c r="L82" i="1"/>
  <c r="AM80" i="1"/>
  <c r="L80" i="1"/>
  <c r="L78" i="1"/>
  <c r="L77" i="1"/>
  <c r="AV87" i="1" l="1"/>
  <c r="W34" i="1"/>
  <c r="AY87" i="1"/>
  <c r="BK119" i="2"/>
  <c r="N120" i="2"/>
  <c r="N90" i="2" s="1"/>
  <c r="AX87" i="1"/>
  <c r="W33" i="1"/>
  <c r="M84" i="2"/>
  <c r="M81" i="2"/>
  <c r="F83" i="2"/>
  <c r="N119" i="2" l="1"/>
  <c r="N89" i="2" s="1"/>
  <c r="BK118" i="2"/>
  <c r="N118" i="2" s="1"/>
  <c r="N88" i="2" s="1"/>
  <c r="N98" i="2" l="1"/>
  <c r="BF98" i="2" s="1"/>
  <c r="N96" i="2"/>
  <c r="BF96" i="2" s="1"/>
  <c r="M27" i="2"/>
  <c r="N97" i="2"/>
  <c r="BF97" i="2" s="1"/>
  <c r="N99" i="2"/>
  <c r="BF99" i="2" s="1"/>
  <c r="N95" i="2"/>
  <c r="BF95" i="2" s="1"/>
  <c r="N94" i="2"/>
  <c r="N93" i="2" l="1"/>
  <c r="BF94" i="2"/>
  <c r="H33" i="2" l="1"/>
  <c r="BA88" i="1" s="1"/>
  <c r="BA87" i="1" s="1"/>
  <c r="M33" i="2"/>
  <c r="AW88" i="1" s="1"/>
  <c r="AT88" i="1" s="1"/>
  <c r="M28" i="2"/>
  <c r="L101" i="2"/>
  <c r="AS88" i="1" l="1"/>
  <c r="AS87" i="1" s="1"/>
  <c r="M30" i="2"/>
  <c r="W32" i="1"/>
  <c r="AW87" i="1"/>
  <c r="AK32" i="1" l="1"/>
  <c r="AT87" i="1"/>
  <c r="AG88" i="1"/>
  <c r="L38" i="2"/>
  <c r="AN88" i="1" l="1"/>
  <c r="AG87" i="1"/>
  <c r="AK26" i="1" l="1"/>
  <c r="AG91" i="1"/>
  <c r="AG92" i="1"/>
  <c r="AG94" i="1"/>
  <c r="AN87" i="1"/>
  <c r="AG93" i="1"/>
  <c r="AV94" i="1" l="1"/>
  <c r="BY94" i="1" s="1"/>
  <c r="CD94" i="1"/>
  <c r="AV93" i="1"/>
  <c r="BY93" i="1" s="1"/>
  <c r="CD93" i="1"/>
  <c r="CD92" i="1"/>
  <c r="AV92" i="1"/>
  <c r="BY92" i="1" s="1"/>
  <c r="CD91" i="1"/>
  <c r="AG90" i="1"/>
  <c r="AN91" i="1"/>
  <c r="AV91" i="1"/>
  <c r="BY91" i="1" s="1"/>
  <c r="AK27" i="1" l="1"/>
  <c r="AK29" i="1" s="1"/>
  <c r="AK37" i="1" s="1"/>
  <c r="AG96" i="1"/>
  <c r="W31" i="1"/>
  <c r="AK31" i="1"/>
  <c r="AN92" i="1"/>
  <c r="AN90" i="1" s="1"/>
  <c r="AN96" i="1" s="1"/>
  <c r="AN93" i="1"/>
  <c r="AN94" i="1"/>
</calcChain>
</file>

<file path=xl/sharedStrings.xml><?xml version="1.0" encoding="utf-8"?>
<sst xmlns="http://schemas.openxmlformats.org/spreadsheetml/2006/main" count="383" uniqueCount="145">
  <si>
    <t>2012</t>
  </si>
  <si>
    <t>Hárok obsahuje:</t>
  </si>
  <si>
    <t>1) Súhrnný list stavby</t>
  </si>
  <si>
    <t>2) Rekapitulácia objektov</t>
  </si>
  <si>
    <t>2.0</t>
  </si>
  <si>
    <t>ZAMOK</t>
  </si>
  <si>
    <t>False</t>
  </si>
  <si>
    <t>optimalizované pre tlač zostáv vo formáte A4 - na výšku</t>
  </si>
  <si>
    <t>&gt;&gt;  skryté stĺpce  &lt;&lt;</t>
  </si>
  <si>
    <t>0,001</t>
  </si>
  <si>
    <t>20</t>
  </si>
  <si>
    <t>SÚHRNNÝ LIST STAVBY</t>
  </si>
  <si>
    <t>v ---  nižšie sa nachádzajú doplnkové a pomocné údaje k zostavám  --- v</t>
  </si>
  <si>
    <t>Návod na vyplnenie</t>
  </si>
  <si>
    <t>Kód:</t>
  </si>
  <si>
    <t>F2017-07</t>
  </si>
  <si>
    <t>Meniť je možné iba bunky so žltým podfarbením!_x000D_
_x000D_
1) na prvom liste Rekapitulácie stavby vyplňte v zostave_x000D_
_x000D_
    a) Súhrnný list_x000D_
       - údaje o Zhotoviteľovi_x000D_
         (prenesú sa do ostatných zostáv aj v iných listoch)_x000D_
_x000D_
    b) Rekapitulácia objektov_x000D_
       - potrebné Ostatné náklady_x000D_
_x000D_
2) na vybraných listoch vyplňte v zostave_x000D_
_x000D_
    a) Krycí list_x000D_
       - údaje o Zhotoviteľovi, pokiaľ sa líšia od údajov o Zhotoviteľovi na Súhrnnom liste_x000D_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</si>
  <si>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</si>
  <si>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Fontána KK</t>
  </si>
  <si>
    <t>JKSO:</t>
  </si>
  <si>
    <t/>
  </si>
  <si>
    <t>KS:</t>
  </si>
  <si>
    <t>Miesto:</t>
  </si>
  <si>
    <t xml:space="preserve"> </t>
  </si>
  <si>
    <t>Dátum:</t>
  </si>
  <si>
    <t>Objednávateľ:</t>
  </si>
  <si>
    <t>IČO:</t>
  </si>
  <si>
    <t>IČO DPH:</t>
  </si>
  <si>
    <t>Zhotoviteľ:</t>
  </si>
  <si>
    <t>Vyplň údaj</t>
  </si>
  <si>
    <t>Projektant:</t>
  </si>
  <si>
    <t>True</t>
  </si>
  <si>
    <t>0,01</t>
  </si>
  <si>
    <t>Spracovateľ:</t>
  </si>
  <si>
    <t>Poznámka:</t>
  </si>
  <si>
    <t>Náklady z rozpočtov</t>
  </si>
  <si>
    <t>Ostatné náklady zo súhrnného listu</t>
  </si>
  <si>
    <t>Cena bez DPH</t>
  </si>
  <si>
    <t>DPH</t>
  </si>
  <si>
    <t>základná</t>
  </si>
  <si>
    <t>z</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</si>
  <si>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</si>
  <si>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</si>
  <si>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</si>
  <si>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</si>
  <si>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</si>
  <si>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</si>
  <si>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</si>
  <si>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</si>
  <si>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</si>
  <si>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</si>
  <si>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</si>
  <si>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</si>
  <si>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</si>
  <si>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</si>
  <si>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</si>
  <si>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</si>
  <si>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Objekt</t>
  </si>
  <si>
    <t>Cena bez DPH [EUR]</t>
  </si>
  <si>
    <t>Cena s DPH [EUR]</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</si>
  <si>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</si>
  <si>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</si>
  <si>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</si>
  <si>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</si>
  <si>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</si>
  <si>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</si>
  <si>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</si>
  <si>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</si>
  <si>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</si>
  <si>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</si>
  <si>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</si>
  <si>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</si>
  <si>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</si>
  <si>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</si>
  <si>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</si>
  <si>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</si>
  <si>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</si>
  <si>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{4c4a0d10-292c-4c33-932f-39c35dd4f3d2}</t>
  </si>
  <si>
    <t>{00000000-0000-0000-0000-000000000000}</t>
  </si>
  <si>
    <t>/</t>
  </si>
  <si>
    <t>002</t>
  </si>
  <si>
    <t>Technologická časť</t>
  </si>
  <si>
    <t>1</t>
  </si>
  <si>
    <t>{58c4f394-70e5-440b-b4df-025ed661b448}</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</si>
  <si>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</si>
  <si>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</si>
  <si>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</si>
  <si>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</si>
  <si>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</si>
  <si>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</si>
  <si>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</si>
  <si>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</si>
  <si>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</si>
  <si>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1) Krycí list rozpočtu</t>
  </si>
  <si>
    <t>2) Rekapitulácia rozpočtu</t>
  </si>
  <si>
    <t>3) Rozpočet</t>
  </si>
  <si>
    <t>Späť na hárok:</t>
  </si>
  <si>
    <t>Rekapitulácia stavby</t>
  </si>
  <si>
    <t>KRYCÍ LIST ROZPOČTU</t>
  </si>
  <si>
    <t>Objekt:</t>
  </si>
  <si>
    <t>002 - Technologická časť</t>
  </si>
  <si>
    <t>Náklady z rozpočtu</t>
  </si>
  <si>
    <t>REKAPITULÁCIA ROZPOČTU</t>
  </si>
  <si>
    <t>Kód - Popis</t>
  </si>
  <si>
    <t>Cena celkom [EUR]</t>
  </si>
  <si>
    <t>1) Náklady z rozpočtu</t>
  </si>
  <si>
    <t>-1</t>
  </si>
  <si>
    <t>M - Práce a dodávky M</t>
  </si>
  <si>
    <t xml:space="preserve">    35-M - Montáž čerpadiel,kompr.a vodoh.zar.</t>
  </si>
  <si>
    <t>VP -   Práce naviac</t>
  </si>
  <si>
    <t>2) Ostatné náklady</t>
  </si>
  <si>
    <t>GZS</t>
  </si>
  <si>
    <t>VRN</t>
  </si>
  <si>
    <t>2</t>
  </si>
  <si>
    <t>Projektové práce</t>
  </si>
  <si>
    <t>Sťažené podmienky</t>
  </si>
  <si>
    <t>Vplyv prostredia</t>
  </si>
  <si>
    <t>Iné VRN</t>
  </si>
  <si>
    <t>Kompletačná činnosť</t>
  </si>
  <si>
    <t>KOMPLETACNA</t>
  </si>
  <si>
    <t>ROZPOČET</t>
  </si>
  <si>
    <t>PČ</t>
  </si>
  <si>
    <t>Typ</t>
  </si>
  <si>
    <t>Popis</t>
  </si>
  <si>
    <t>MJ</t>
  </si>
  <si>
    <t>Množstvo</t>
  </si>
  <si>
    <t>J.cena [EUR]</t>
  </si>
  <si>
    <t>Poznámka</t>
  </si>
  <si>
    <t>J. Nh [h]</t>
  </si>
  <si>
    <t>Nh celkom [h]</t>
  </si>
  <si>
    <t>J. hmotnosť_x000D_
[t]</t>
  </si>
  <si>
    <t>Hmotnosť_x000D_
celkom [t]</t>
  </si>
  <si>
    <t>J. suť [t]</t>
  </si>
  <si>
    <t>Suť Celkom [t]</t>
  </si>
  <si>
    <t>3</t>
  </si>
  <si>
    <t>ROZPOCET</t>
  </si>
  <si>
    <t>K</t>
  </si>
  <si>
    <t>35012</t>
  </si>
  <si>
    <t>Montáž a dodávka technológie fontány (akumulačná nádrž, čerpadlá, trysky, rozvodné potrubia, ventily, osvetlenie)</t>
  </si>
  <si>
    <t>kpl</t>
  </si>
  <si>
    <t>64</t>
  </si>
  <si>
    <t>-1834108127</t>
  </si>
  <si>
    <t>VP - Práce naviac</t>
  </si>
  <si>
    <t>PN</t>
  </si>
  <si>
    <t>Pozn.: Predmet zákazky v celom rozsahu je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funkčné a estetické charakteristiky, ktoré sú nevyhnutné na zabezpečenie účelu, na ktoré sú uvedené zariadenia určené. Pri produktoch, príslušenstvách konkrétnej značky, môže uchádzač predložiť aj ekvivalenty inej značky v rovnakej alebo vyššej kvalite.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</si>
</sst>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5">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sz val="10"/>
      <color rgb="FF464646"/>
      <name val="Trebuchet MS"/>
    </font>
    <font>
      <b/>
      <sz val="10"/>
      <name val="Trebuchet MS"/>
    </font>
    <font>
      <b/>
      <sz val="10"/>
      <color rgb="FF464646"/>
      <name val="Trebuchet MS"/>
    </font>
    <font>
      <sz val="10"/>
      <color rgb="FF969696"/>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sz val="11"/>
      <color rgb="FF969696"/>
      <name val="Trebuchet MS"/>
    </font>
    <font>
      <b/>
      <sz val="12"/>
      <color rgb="FF800000"/>
      <name val="Trebuchet MS"/>
    </font>
    <font>
      <b/>
      <sz val="8"/>
      <color rgb="FF800000"/>
      <name val="Trebuchet MS"/>
    </font>
    <font>
      <sz val="8"/>
      <color rgb="FF960000"/>
      <name val="Trebuchet MS"/>
    </font>
    <font>
      <b/>
      <sz val="8"/>
      <name val="Trebuchet MS"/>
    </font>
    <font>
      <u/>
      <sz val="11"/>
      <color theme="10"/>
      <name val="Calibri"/>
      <scheme val="minor"/>
    </font>
    <font>
      <sz val="11"/>
      <name val="Calibri"/>
      <family val="2"/>
      <charset val="238"/>
      <scheme val="minor"/>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3" fillId="0" borderId="0" applyNumberFormat="0" applyFill="0" applyBorder="0" applyAlignment="0" applyProtection="0"/>
  </cellStyleXfs>
  <cellXfs count="257">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2" borderId="0" xfId="0" applyFont="1" applyFill="1" applyAlignment="1" applyProtection="1">
      <alignment horizontal="left" vertical="center"/>
    </xf>
    <xf numFmtId="0" fontId="9" fillId="2" borderId="0" xfId="0" applyFont="1" applyFill="1" applyAlignment="1" applyProtection="1">
      <alignment vertical="center"/>
    </xf>
    <xf numFmtId="0" fontId="10" fillId="2" borderId="0" xfId="0" applyFont="1" applyFill="1" applyAlignment="1" applyProtection="1">
      <alignment horizontal="left" vertical="center"/>
    </xf>
    <xf numFmtId="0" fontId="11" fillId="2" borderId="0" xfId="1" applyFont="1" applyFill="1" applyAlignment="1" applyProtection="1">
      <alignment vertical="center"/>
    </xf>
    <xf numFmtId="0" fontId="0" fillId="2" borderId="0" xfId="0" applyFill="1"/>
    <xf numFmtId="0" fontId="8" fillId="2" borderId="0" xfId="0" applyFont="1" applyFill="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14" fillId="0" borderId="0" xfId="0" applyFont="1" applyAlignment="1">
      <alignment horizontal="left" vertical="center"/>
    </xf>
    <xf numFmtId="0" fontId="0" fillId="0" borderId="0" xfId="0" applyBorder="1" applyProtection="1"/>
    <xf numFmtId="0" fontId="15"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5" fillId="0" borderId="0" xfId="0" applyFont="1" applyBorder="1" applyAlignment="1" applyProtection="1">
      <alignment horizontal="left" vertical="center"/>
    </xf>
    <xf numFmtId="49" fontId="2" fillId="4" borderId="0" xfId="0" applyNumberFormat="1" applyFont="1" applyFill="1" applyBorder="1" applyAlignment="1" applyProtection="1">
      <alignment horizontal="left" vertical="center"/>
      <protection locked="0"/>
    </xf>
    <xf numFmtId="0" fontId="0" fillId="0" borderId="6" xfId="0" applyBorder="1" applyProtection="1"/>
    <xf numFmtId="0" fontId="17" fillId="0" borderId="0" xfId="0" applyFont="1" applyBorder="1" applyAlignment="1" applyProtection="1">
      <alignment horizontal="left" vertical="center"/>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18" fillId="0" borderId="7" xfId="0" applyFont="1" applyBorder="1" applyAlignment="1" applyProtection="1">
      <alignment horizontal="left" vertical="center"/>
    </xf>
    <xf numFmtId="0" fontId="0" fillId="0" borderId="7" xfId="0" applyFont="1" applyBorder="1" applyAlignment="1" applyProtection="1">
      <alignment vertical="center"/>
    </xf>
    <xf numFmtId="0" fontId="1" fillId="0" borderId="4"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horizontal="center" vertical="center"/>
    </xf>
    <xf numFmtId="0" fontId="1" fillId="0" borderId="5" xfId="0" applyFont="1" applyBorder="1" applyAlignment="1" applyProtection="1">
      <alignment vertical="center"/>
    </xf>
    <xf numFmtId="0" fontId="0" fillId="5" borderId="0" xfId="0" applyFont="1" applyFill="1" applyBorder="1" applyAlignment="1" applyProtection="1">
      <alignment vertical="center"/>
    </xf>
    <xf numFmtId="0" fontId="3" fillId="5" borderId="8" xfId="0" applyFont="1" applyFill="1" applyBorder="1" applyAlignment="1" applyProtection="1">
      <alignment horizontal="left" vertical="center"/>
    </xf>
    <xf numFmtId="0" fontId="0" fillId="5" borderId="9" xfId="0" applyFont="1" applyFill="1" applyBorder="1" applyAlignment="1" applyProtection="1">
      <alignment vertical="center"/>
    </xf>
    <xf numFmtId="0" fontId="3" fillId="5" borderId="9" xfId="0" applyFont="1" applyFill="1" applyBorder="1" applyAlignment="1" applyProtection="1">
      <alignment horizontal="center" vertical="center"/>
    </xf>
    <xf numFmtId="0" fontId="19" fillId="0" borderId="11" xfId="0" applyFont="1" applyBorder="1" applyAlignment="1" applyProtection="1">
      <alignment horizontal="lef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Border="1" applyProtection="1"/>
    <xf numFmtId="0" fontId="0" fillId="0" borderId="15" xfId="0" applyBorder="1" applyProtection="1"/>
    <xf numFmtId="0" fontId="20" fillId="0" borderId="16" xfId="0" applyFont="1" applyBorder="1" applyAlignment="1" applyProtection="1">
      <alignment horizontal="left" vertical="center"/>
    </xf>
    <xf numFmtId="0" fontId="0" fillId="0" borderId="17" xfId="0" applyFont="1" applyBorder="1" applyAlignment="1" applyProtection="1">
      <alignment vertical="center"/>
    </xf>
    <xf numFmtId="0" fontId="20" fillId="0" borderId="17" xfId="0" applyFont="1" applyBorder="1" applyAlignment="1" applyProtection="1">
      <alignment horizontal="left" vertical="center"/>
    </xf>
    <xf numFmtId="0" fontId="0" fillId="0" borderId="18" xfId="0" applyFont="1" applyBorder="1" applyAlignment="1" applyProtection="1">
      <alignment vertical="center"/>
    </xf>
    <xf numFmtId="0" fontId="0" fillId="0" borderId="19"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21" fillId="0" borderId="0" xfId="0" applyFont="1" applyBorder="1" applyAlignment="1" applyProtection="1">
      <alignment vertical="center"/>
    </xf>
    <xf numFmtId="165" fontId="2" fillId="0" borderId="0" xfId="0" applyNumberFormat="1" applyFont="1" applyBorder="1" applyAlignment="1" applyProtection="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15" xfId="0" applyFont="1" applyBorder="1" applyAlignment="1" applyProtection="1">
      <alignment vertical="center"/>
    </xf>
    <xf numFmtId="0" fontId="0" fillId="6" borderId="9" xfId="0" applyFont="1" applyFill="1" applyBorder="1" applyAlignment="1" applyProtection="1">
      <alignment vertical="center"/>
    </xf>
    <xf numFmtId="0" fontId="15" fillId="0" borderId="22"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0" fillId="0" borderId="11" xfId="0" applyFont="1" applyBorder="1" applyAlignment="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vertical="center"/>
    </xf>
    <xf numFmtId="4" fontId="22" fillId="0" borderId="14"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5"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4"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4" fillId="0" borderId="5" xfId="0" applyFont="1" applyBorder="1" applyAlignment="1" applyProtection="1">
      <alignment vertical="center"/>
    </xf>
    <xf numFmtId="4" fontId="28" fillId="0" borderId="16" xfId="0" applyNumberFormat="1" applyFont="1" applyBorder="1" applyAlignment="1" applyProtection="1">
      <alignment vertical="center"/>
    </xf>
    <xf numFmtId="4" fontId="28" fillId="0" borderId="17" xfId="0" applyNumberFormat="1" applyFont="1" applyBorder="1" applyAlignment="1" applyProtection="1">
      <alignment vertical="center"/>
    </xf>
    <xf numFmtId="166" fontId="28" fillId="0" borderId="17" xfId="0" applyNumberFormat="1" applyFont="1" applyBorder="1" applyAlignment="1" applyProtection="1">
      <alignment vertical="center"/>
    </xf>
    <xf numFmtId="4" fontId="28" fillId="0" borderId="18" xfId="0" applyNumberFormat="1" applyFont="1" applyBorder="1" applyAlignment="1" applyProtection="1">
      <alignment vertical="center"/>
    </xf>
    <xf numFmtId="0" fontId="4" fillId="0" borderId="0" xfId="0" applyFont="1" applyAlignment="1">
      <alignment horizontal="left" vertical="center"/>
    </xf>
    <xf numFmtId="0" fontId="6" fillId="0" borderId="0" xfId="0" applyFont="1" applyBorder="1" applyAlignment="1" applyProtection="1">
      <alignment horizontal="left" vertical="center"/>
    </xf>
    <xf numFmtId="164" fontId="20" fillId="4" borderId="11" xfId="0" applyNumberFormat="1"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4" fontId="20" fillId="0" borderId="13" xfId="0" applyNumberFormat="1" applyFont="1" applyBorder="1" applyAlignment="1" applyProtection="1">
      <alignment vertical="center"/>
    </xf>
    <xf numFmtId="4" fontId="0" fillId="0" borderId="0" xfId="0" applyNumberFormat="1" applyFont="1" applyAlignment="1">
      <alignment vertical="center"/>
    </xf>
    <xf numFmtId="164" fontId="20" fillId="4" borderId="14" xfId="0" applyNumberFormat="1"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4" fontId="20" fillId="0" borderId="15" xfId="0" applyNumberFormat="1" applyFont="1" applyBorder="1" applyAlignment="1" applyProtection="1">
      <alignment vertical="center"/>
    </xf>
    <xf numFmtId="164" fontId="20" fillId="4" borderId="16" xfId="0" applyNumberFormat="1" applyFont="1" applyFill="1" applyBorder="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4" fontId="20" fillId="0" borderId="18" xfId="0" applyNumberFormat="1" applyFont="1" applyBorder="1" applyAlignment="1" applyProtection="1">
      <alignment vertical="center"/>
    </xf>
    <xf numFmtId="0" fontId="23" fillId="6" borderId="0" xfId="0" applyFont="1" applyFill="1" applyBorder="1" applyAlignment="1" applyProtection="1">
      <alignment horizontal="left" vertical="center"/>
    </xf>
    <xf numFmtId="0" fontId="0" fillId="6" borderId="0" xfId="0" applyFont="1" applyFill="1" applyBorder="1" applyAlignment="1" applyProtection="1">
      <alignment vertical="center"/>
    </xf>
    <xf numFmtId="0" fontId="0" fillId="2" borderId="0" xfId="0" applyFill="1" applyProtection="1"/>
    <xf numFmtId="0" fontId="9"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3" fillId="6" borderId="8" xfId="0" applyFont="1" applyFill="1" applyBorder="1" applyAlignment="1" applyProtection="1">
      <alignment horizontal="left" vertical="center"/>
    </xf>
    <xf numFmtId="0" fontId="3" fillId="6" borderId="9" xfId="0" applyFont="1" applyFill="1" applyBorder="1" applyAlignment="1" applyProtection="1">
      <alignment horizontal="right" vertical="center"/>
    </xf>
    <xf numFmtId="0" fontId="3" fillId="6" borderId="9" xfId="0" applyFont="1" applyFill="1" applyBorder="1" applyAlignment="1" applyProtection="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Alignment="1" applyProtection="1">
      <alignment vertical="center"/>
    </xf>
    <xf numFmtId="0" fontId="29" fillId="0" borderId="0" xfId="0" applyFont="1" applyBorder="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Alignment="1" applyProtection="1">
      <alignment vertical="center"/>
    </xf>
    <xf numFmtId="0" fontId="0" fillId="0" borderId="25" xfId="0" applyFont="1" applyBorder="1" applyAlignment="1" applyProtection="1">
      <alignment vertical="center"/>
    </xf>
    <xf numFmtId="0" fontId="15" fillId="0" borderId="25" xfId="0" applyFont="1" applyBorder="1" applyAlignment="1" applyProtection="1">
      <alignment horizontal="center" vertical="center"/>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20" fillId="0" borderId="15" xfId="0" applyFont="1" applyBorder="1" applyAlignment="1" applyProtection="1">
      <alignment horizontal="center" vertical="center"/>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16" xfId="0" applyFont="1" applyBorder="1" applyAlignment="1" applyProtection="1">
      <alignment vertical="center"/>
    </xf>
    <xf numFmtId="0" fontId="20" fillId="0" borderId="18" xfId="0" applyFont="1" applyBorder="1" applyAlignment="1" applyProtection="1">
      <alignment horizontal="center" vertical="center"/>
    </xf>
    <xf numFmtId="0" fontId="0" fillId="0" borderId="4" xfId="0" applyFont="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166" fontId="31" fillId="0" borderId="12" xfId="0" applyNumberFormat="1" applyFont="1" applyBorder="1" applyAlignment="1" applyProtection="1"/>
    <xf numFmtId="166" fontId="31" fillId="0" borderId="13" xfId="0" applyNumberFormat="1" applyFont="1" applyBorder="1" applyAlignment="1" applyProtection="1"/>
    <xf numFmtId="167" fontId="32" fillId="0" borderId="0" xfId="0" applyNumberFormat="1" applyFont="1" applyAlignment="1">
      <alignment vertical="center"/>
    </xf>
    <xf numFmtId="0" fontId="7" fillId="0" borderId="4" xfId="0" applyFont="1" applyBorder="1" applyAlignment="1" applyProtection="1"/>
    <xf numFmtId="0" fontId="7" fillId="0" borderId="0" xfId="0" applyFont="1" applyBorder="1" applyAlignment="1" applyProtection="1"/>
    <xf numFmtId="0" fontId="5" fillId="0" borderId="0" xfId="0" applyFont="1" applyBorder="1" applyAlignment="1" applyProtection="1">
      <alignment horizontal="left"/>
    </xf>
    <xf numFmtId="0" fontId="7" fillId="0" borderId="5" xfId="0" applyFont="1" applyBorder="1" applyAlignment="1" applyProtection="1"/>
    <xf numFmtId="0" fontId="7" fillId="0" borderId="14" xfId="0" applyFont="1" applyBorder="1" applyAlignment="1" applyProtection="1"/>
    <xf numFmtId="166" fontId="7" fillId="0" borderId="0" xfId="0" applyNumberFormat="1" applyFont="1" applyBorder="1" applyAlignment="1" applyProtection="1"/>
    <xf numFmtId="166" fontId="7" fillId="0" borderId="15"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167" fontId="7" fillId="0" borderId="0" xfId="0" applyNumberFormat="1" applyFont="1" applyAlignment="1">
      <alignment vertical="center"/>
    </xf>
    <xf numFmtId="0" fontId="6" fillId="0" borderId="0" xfId="0" applyFont="1" applyBorder="1" applyAlignment="1" applyProtection="1">
      <alignment horizontal="left"/>
    </xf>
    <xf numFmtId="0" fontId="0" fillId="0" borderId="25" xfId="0" applyFont="1" applyBorder="1" applyAlignment="1" applyProtection="1">
      <alignment horizontal="center" vertical="center"/>
    </xf>
    <xf numFmtId="49" fontId="0" fillId="0" borderId="25" xfId="0" applyNumberFormat="1" applyFont="1" applyBorder="1" applyAlignment="1" applyProtection="1">
      <alignment horizontal="left" vertical="center" wrapText="1"/>
    </xf>
    <xf numFmtId="0" fontId="0" fillId="0" borderId="25" xfId="0" applyFont="1" applyBorder="1" applyAlignment="1" applyProtection="1">
      <alignment horizontal="center" vertical="center" wrapText="1"/>
    </xf>
    <xf numFmtId="167" fontId="0" fillId="0" borderId="25" xfId="0" applyNumberFormat="1" applyFont="1" applyBorder="1" applyAlignment="1" applyProtection="1">
      <alignment vertical="center"/>
    </xf>
    <xf numFmtId="167" fontId="0" fillId="4" borderId="25" xfId="0" applyNumberFormat="1" applyFont="1" applyFill="1" applyBorder="1" applyAlignment="1" applyProtection="1">
      <alignment vertical="center"/>
      <protection locked="0"/>
    </xf>
    <xf numFmtId="0" fontId="1" fillId="4" borderId="25" xfId="0" applyFont="1" applyFill="1" applyBorder="1" applyAlignment="1" applyProtection="1">
      <alignment horizontal="left" vertical="center"/>
      <protection locked="0"/>
    </xf>
    <xf numFmtId="166" fontId="1" fillId="0" borderId="0" xfId="0" applyNumberFormat="1" applyFont="1" applyBorder="1" applyAlignment="1" applyProtection="1">
      <alignment vertical="center"/>
    </xf>
    <xf numFmtId="166" fontId="1" fillId="0" borderId="15" xfId="0" applyNumberFormat="1" applyFont="1" applyBorder="1" applyAlignment="1" applyProtection="1">
      <alignment vertical="center"/>
    </xf>
    <xf numFmtId="167" fontId="0" fillId="0" borderId="0" xfId="0" applyNumberFormat="1" applyFont="1" applyAlignment="1">
      <alignment vertical="center"/>
    </xf>
    <xf numFmtId="0" fontId="0" fillId="4" borderId="25" xfId="0" applyFont="1" applyFill="1" applyBorder="1" applyAlignment="1" applyProtection="1">
      <alignment horizontal="center" vertical="center"/>
      <protection locked="0"/>
    </xf>
    <xf numFmtId="49" fontId="0" fillId="4" borderId="25" xfId="0" applyNumberFormat="1" applyFont="1" applyFill="1" applyBorder="1" applyAlignment="1" applyProtection="1">
      <alignment horizontal="left" vertical="center" wrapText="1"/>
      <protection locked="0"/>
    </xf>
    <xf numFmtId="0" fontId="0" fillId="4" borderId="25"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protection locked="0"/>
    </xf>
    <xf numFmtId="14" fontId="2" fillId="4" borderId="0" xfId="0" applyNumberFormat="1" applyFont="1" applyFill="1" applyBorder="1" applyAlignment="1" applyProtection="1">
      <alignment horizontal="left" vertical="center"/>
      <protection locked="0"/>
    </xf>
    <xf numFmtId="4" fontId="23" fillId="6" borderId="0" xfId="0" applyNumberFormat="1" applyFont="1" applyFill="1" applyBorder="1" applyAlignment="1" applyProtection="1">
      <alignment vertical="center"/>
    </xf>
    <xf numFmtId="0" fontId="12" fillId="3" borderId="0" xfId="0" applyFont="1" applyFill="1" applyAlignment="1">
      <alignment horizontal="center" vertical="center"/>
    </xf>
    <xf numFmtId="0" fontId="0" fillId="0" borderId="0" xfId="0"/>
    <xf numFmtId="4" fontId="6" fillId="4" borderId="0" xfId="0" applyNumberFormat="1" applyFont="1" applyFill="1" applyBorder="1" applyAlignment="1" applyProtection="1">
      <alignment vertical="center"/>
      <protection locked="0"/>
    </xf>
    <xf numFmtId="4" fontId="6" fillId="0" borderId="0" xfId="0" applyNumberFormat="1" applyFont="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2" fillId="0" borderId="11" xfId="0" applyFont="1" applyBorder="1" applyAlignment="1">
      <alignment horizontal="center" vertical="center"/>
    </xf>
    <xf numFmtId="0" fontId="22"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pplyProtection="1">
      <alignment horizontal="lef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vertical="center"/>
    </xf>
    <xf numFmtId="4" fontId="16" fillId="0" borderId="0" xfId="0" applyNumberFormat="1" applyFont="1" applyBorder="1" applyAlignment="1" applyProtection="1">
      <alignment vertical="center"/>
    </xf>
    <xf numFmtId="0" fontId="3" fillId="5" borderId="9" xfId="0" applyFont="1" applyFill="1" applyBorder="1" applyAlignment="1" applyProtection="1">
      <alignment horizontal="left" vertical="center"/>
    </xf>
    <xf numFmtId="0" fontId="0" fillId="5" borderId="9" xfId="0" applyFont="1" applyFill="1" applyBorder="1" applyAlignment="1" applyProtection="1">
      <alignment vertical="center"/>
    </xf>
    <xf numFmtId="0" fontId="6" fillId="4" borderId="0" xfId="0" applyFont="1" applyFill="1" applyBorder="1" applyAlignment="1" applyProtection="1">
      <alignment horizontal="left" vertical="center"/>
      <protection locked="0"/>
    </xf>
    <xf numFmtId="0" fontId="6" fillId="0" borderId="0" xfId="0" applyFont="1" applyBorder="1" applyAlignment="1" applyProtection="1">
      <alignment horizontal="left" vertical="center"/>
    </xf>
    <xf numFmtId="0" fontId="2" fillId="6" borderId="8" xfId="0" applyFont="1" applyFill="1" applyBorder="1" applyAlignment="1" applyProtection="1">
      <alignment horizontal="center" vertical="center"/>
    </xf>
    <xf numFmtId="0" fontId="2" fillId="6" borderId="9" xfId="0" applyFont="1" applyFill="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4" fontId="27" fillId="0" borderId="0" xfId="0" applyNumberFormat="1" applyFont="1" applyBorder="1" applyAlignment="1" applyProtection="1">
      <alignment vertical="center"/>
    </xf>
    <xf numFmtId="0" fontId="27" fillId="0" borderId="0" xfId="0" applyFont="1" applyBorder="1" applyAlignment="1" applyProtection="1">
      <alignment vertical="center"/>
    </xf>
    <xf numFmtId="0" fontId="26" fillId="0" borderId="0" xfId="0" applyFont="1" applyBorder="1" applyAlignment="1" applyProtection="1">
      <alignment horizontal="left" vertical="center" wrapText="1"/>
    </xf>
    <xf numFmtId="4" fontId="23" fillId="0" borderId="0" xfId="0" applyNumberFormat="1" applyFont="1" applyBorder="1" applyAlignment="1" applyProtection="1">
      <alignment horizontal="right" vertical="center"/>
    </xf>
    <xf numFmtId="4" fontId="23" fillId="0" borderId="0" xfId="0" applyNumberFormat="1" applyFont="1" applyBorder="1" applyAlignment="1" applyProtection="1">
      <alignment vertical="center"/>
    </xf>
    <xf numFmtId="4" fontId="3" fillId="5" borderId="9" xfId="0" applyNumberFormat="1" applyFont="1" applyFill="1" applyBorder="1" applyAlignment="1" applyProtection="1">
      <alignment vertical="center"/>
    </xf>
    <xf numFmtId="0" fontId="0" fillId="5" borderId="10" xfId="0" applyFont="1" applyFill="1" applyBorder="1" applyAlignment="1" applyProtection="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9" fillId="0" borderId="0" xfId="0" applyNumberFormat="1" applyFont="1" applyBorder="1" applyAlignment="1" applyProtection="1">
      <alignment vertical="center"/>
    </xf>
    <xf numFmtId="4" fontId="18" fillId="0" borderId="7" xfId="0" applyNumberFormat="1" applyFont="1" applyBorder="1" applyAlignment="1" applyProtection="1">
      <alignment vertical="center"/>
    </xf>
    <xf numFmtId="0" fontId="0" fillId="0" borderId="7" xfId="0" applyFont="1" applyBorder="1" applyAlignment="1" applyProtection="1">
      <alignment vertical="center"/>
    </xf>
    <xf numFmtId="167" fontId="23" fillId="0" borderId="12" xfId="0" applyNumberFormat="1" applyFont="1" applyBorder="1" applyAlignment="1" applyProtection="1"/>
    <xf numFmtId="167" fontId="3" fillId="0" borderId="12" xfId="0" applyNumberFormat="1" applyFont="1" applyBorder="1" applyAlignment="1" applyProtection="1">
      <alignment vertical="center"/>
    </xf>
    <xf numFmtId="167" fontId="5" fillId="0" borderId="0" xfId="0" applyNumberFormat="1" applyFont="1" applyBorder="1" applyAlignment="1" applyProtection="1"/>
    <xf numFmtId="167" fontId="5" fillId="0" borderId="0" xfId="0" applyNumberFormat="1" applyFont="1" applyBorder="1" applyAlignment="1" applyProtection="1">
      <alignment vertical="center"/>
    </xf>
    <xf numFmtId="167" fontId="6" fillId="0" borderId="17" xfId="0" applyNumberFormat="1" applyFont="1" applyBorder="1" applyAlignment="1" applyProtection="1"/>
    <xf numFmtId="167" fontId="6" fillId="0" borderId="17" xfId="0" applyNumberFormat="1" applyFont="1" applyBorder="1" applyAlignment="1" applyProtection="1">
      <alignment vertical="center"/>
    </xf>
    <xf numFmtId="167" fontId="5" fillId="0" borderId="23" xfId="0" applyNumberFormat="1" applyFont="1" applyBorder="1" applyAlignment="1" applyProtection="1"/>
    <xf numFmtId="167" fontId="5" fillId="0" borderId="23" xfId="0" applyNumberFormat="1" applyFont="1" applyBorder="1" applyAlignment="1" applyProtection="1">
      <alignment vertical="center"/>
    </xf>
    <xf numFmtId="0" fontId="0" fillId="0" borderId="0" xfId="0" applyFont="1" applyBorder="1" applyAlignment="1" applyProtection="1">
      <alignment vertical="center"/>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165" fontId="2" fillId="0" borderId="0" xfId="0" applyNumberFormat="1" applyFont="1" applyBorder="1" applyAlignment="1" applyProtection="1">
      <alignment horizontal="left" vertical="center"/>
    </xf>
    <xf numFmtId="0" fontId="11" fillId="2" borderId="0" xfId="1" applyFont="1" applyFill="1" applyAlignment="1" applyProtection="1">
      <alignment horizontal="center" vertical="center"/>
    </xf>
    <xf numFmtId="0" fontId="0" fillId="4" borderId="25" xfId="0" applyFont="1" applyFill="1" applyBorder="1" applyAlignment="1" applyProtection="1">
      <alignment horizontal="left" vertical="center" wrapText="1"/>
      <protection locked="0"/>
    </xf>
    <xf numFmtId="167" fontId="0" fillId="4" borderId="25" xfId="0" applyNumberFormat="1" applyFont="1" applyFill="1" applyBorder="1" applyAlignment="1" applyProtection="1">
      <alignment vertical="center"/>
      <protection locked="0"/>
    </xf>
    <xf numFmtId="167" fontId="0" fillId="0" borderId="25" xfId="0" applyNumberFormat="1" applyFont="1" applyBorder="1" applyAlignment="1" applyProtection="1">
      <alignment vertical="center"/>
    </xf>
    <xf numFmtId="0" fontId="0" fillId="0" borderId="25" xfId="0" applyFont="1" applyBorder="1" applyAlignment="1" applyProtection="1">
      <alignment horizontal="left" vertical="center" wrapText="1"/>
    </xf>
    <xf numFmtId="167" fontId="0" fillId="4" borderId="25" xfId="0" applyNumberFormat="1" applyFont="1" applyFill="1" applyBorder="1" applyAlignment="1" applyProtection="1">
      <alignment vertical="center"/>
    </xf>
    <xf numFmtId="0" fontId="2" fillId="6" borderId="23"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4" fontId="29" fillId="0" borderId="0" xfId="0" applyNumberFormat="1" applyFont="1" applyBorder="1" applyAlignment="1" applyProtection="1">
      <alignment vertical="center"/>
    </xf>
    <xf numFmtId="4" fontId="5" fillId="0" borderId="0" xfId="0" applyNumberFormat="1" applyFont="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4" fontId="30" fillId="0" borderId="0" xfId="0" applyNumberFormat="1" applyFont="1" applyBorder="1" applyAlignment="1" applyProtection="1">
      <alignment vertical="center"/>
    </xf>
    <xf numFmtId="0" fontId="2" fillId="6" borderId="0" xfId="0" applyFont="1" applyFill="1" applyBorder="1" applyAlignment="1" applyProtection="1">
      <alignment horizontal="center" vertical="center"/>
    </xf>
    <xf numFmtId="0" fontId="0" fillId="6" borderId="0" xfId="0" applyFont="1" applyFill="1" applyBorder="1" applyAlignment="1" applyProtection="1">
      <alignment vertical="center"/>
    </xf>
    <xf numFmtId="4" fontId="1" fillId="0" borderId="0" xfId="0" applyNumberFormat="1" applyFont="1" applyBorder="1" applyAlignment="1" applyProtection="1">
      <alignment vertical="center"/>
    </xf>
    <xf numFmtId="4" fontId="3" fillId="6" borderId="9" xfId="0" applyNumberFormat="1" applyFont="1" applyFill="1" applyBorder="1" applyAlignment="1" applyProtection="1">
      <alignment vertical="center"/>
    </xf>
    <xf numFmtId="4" fontId="3" fillId="6" borderId="10" xfId="0" applyNumberFormat="1" applyFont="1" applyFill="1" applyBorder="1" applyAlignment="1" applyProtection="1">
      <alignment vertical="center"/>
    </xf>
    <xf numFmtId="4" fontId="18" fillId="0" borderId="0" xfId="0" applyNumberFormat="1" applyFont="1" applyBorder="1" applyAlignment="1" applyProtection="1">
      <alignment vertical="center"/>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xf>
    <xf numFmtId="165" fontId="2" fillId="4" borderId="0" xfId="0" applyNumberFormat="1" applyFont="1" applyFill="1" applyBorder="1" applyAlignment="1" applyProtection="1">
      <alignment horizontal="left" vertical="center"/>
      <protection locked="0"/>
    </xf>
    <xf numFmtId="0" fontId="34" fillId="0" borderId="0" xfId="0" applyFont="1" applyAlignment="1">
      <alignment wrapText="1"/>
    </xf>
  </cellXfs>
  <cellStyles count="2">
    <cellStyle name="Hypertextové prepojenie" xfId="1" builtinId="8"/>
    <cellStyle name="Normálne"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97"/>
  <sheetViews>
    <sheetView showGridLines="0" workbookViewId="0">
      <pane ySplit="1" topLeftCell="A2" activePane="bottomLeft" state="frozen"/>
      <selection pane="bottomLeft" activeCell="AK17" sqref="AK17"/>
    </sheetView>
  </sheetViews>
  <sheetFormatPr defaultRowHeight="13.5"/>
  <cols>
    <col min="1" max="1" width="8.33203125" customWidth="1"/>
    <col min="2" max="2" width="1.6640625" customWidth="1"/>
    <col min="3" max="3" width="4.1640625" customWidth="1"/>
    <col min="4" max="33" width="2.5" customWidth="1"/>
    <col min="34" max="34" width="3.33203125" customWidth="1"/>
    <col min="35" max="37" width="2.5" customWidth="1"/>
    <col min="38" max="38" width="8.33203125" customWidth="1"/>
    <col min="39" max="39" width="3.33203125" customWidth="1"/>
    <col min="40" max="40" width="13.33203125" customWidth="1"/>
    <col min="41" max="41" width="7.5" customWidth="1"/>
    <col min="42" max="42" width="4.1640625" customWidth="1"/>
    <col min="43" max="43" width="1.6640625" customWidth="1"/>
    <col min="44" max="44" width="13.6640625" customWidth="1"/>
    <col min="45" max="46" width="25.83203125" hidden="1" customWidth="1"/>
    <col min="47" max="47" width="25" hidden="1" customWidth="1"/>
    <col min="48" max="52" width="21.6640625" hidden="1" customWidth="1"/>
    <col min="53" max="53" width="19.1640625" hidden="1" customWidth="1"/>
    <col min="54" max="54" width="25" hidden="1" customWidth="1"/>
    <col min="55" max="56" width="19.1640625" hidden="1" customWidth="1"/>
    <col min="57" max="57" width="66.5" customWidth="1"/>
    <col min="71" max="89" width="9.33203125" hidden="1"/>
  </cols>
  <sheetData>
    <row r="1" spans="1:73" ht="21.4" customHeight="1">
      <c r="A1" s="10" t="s">
        <v>0</v>
      </c>
      <c r="B1" s="11"/>
      <c r="C1" s="11"/>
      <c r="D1" s="12" t="s">
        <v>1</v>
      </c>
      <c r="E1" s="11"/>
      <c r="F1" s="11"/>
      <c r="G1" s="11"/>
      <c r="H1" s="11"/>
      <c r="I1" s="11"/>
      <c r="J1" s="11"/>
      <c r="K1" s="13" t="s">
        <v>2</v>
      </c>
      <c r="L1" s="13"/>
      <c r="M1" s="13"/>
      <c r="N1" s="13"/>
      <c r="O1" s="13"/>
      <c r="P1" s="13"/>
      <c r="Q1" s="13"/>
      <c r="R1" s="13"/>
      <c r="S1" s="13"/>
      <c r="T1" s="11"/>
      <c r="U1" s="11"/>
      <c r="V1" s="11"/>
      <c r="W1" s="13" t="s">
        <v>3</v>
      </c>
      <c r="X1" s="13"/>
      <c r="Y1" s="13"/>
      <c r="Z1" s="13"/>
      <c r="AA1" s="13"/>
      <c r="AB1" s="13"/>
      <c r="AC1" s="13"/>
      <c r="AD1" s="13"/>
      <c r="AE1" s="13"/>
      <c r="AF1" s="13"/>
      <c r="AG1" s="11"/>
      <c r="AH1" s="11"/>
      <c r="AI1" s="14"/>
      <c r="AJ1" s="14"/>
      <c r="AK1" s="14"/>
      <c r="AL1" s="14"/>
      <c r="AM1" s="14"/>
      <c r="AN1" s="14"/>
      <c r="AO1" s="14"/>
      <c r="AP1" s="14"/>
      <c r="AQ1" s="14"/>
      <c r="AR1" s="14"/>
      <c r="AS1" s="14"/>
      <c r="AT1" s="14"/>
      <c r="AU1" s="14"/>
      <c r="AV1" s="14"/>
      <c r="AW1" s="14"/>
      <c r="AX1" s="14"/>
      <c r="AY1" s="14"/>
      <c r="AZ1" s="14"/>
      <c r="BA1" s="15" t="s">
        <v>4</v>
      </c>
      <c r="BB1" s="15" t="s">
        <v>5</v>
      </c>
      <c r="BC1" s="14"/>
      <c r="BD1" s="14"/>
      <c r="BE1" s="14"/>
      <c r="BF1" s="14"/>
      <c r="BG1" s="14"/>
      <c r="BH1" s="14"/>
      <c r="BI1" s="14"/>
      <c r="BJ1" s="14"/>
      <c r="BK1" s="14"/>
      <c r="BL1" s="14"/>
      <c r="BM1" s="14"/>
      <c r="BN1" s="14"/>
      <c r="BO1" s="14"/>
      <c r="BP1" s="14"/>
      <c r="BQ1" s="14"/>
      <c r="BR1" s="14"/>
      <c r="BT1" s="16" t="s">
        <v>6</v>
      </c>
      <c r="BU1" s="16" t="s">
        <v>6</v>
      </c>
    </row>
    <row r="2" spans="1:73" ht="36.950000000000003" customHeight="1">
      <c r="C2" s="209" t="s">
        <v>7</v>
      </c>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R2" s="176" t="s">
        <v>8</v>
      </c>
      <c r="AS2" s="177"/>
      <c r="AT2" s="177"/>
      <c r="AU2" s="177"/>
      <c r="AV2" s="177"/>
      <c r="AW2" s="177"/>
      <c r="AX2" s="177"/>
      <c r="AY2" s="177"/>
      <c r="AZ2" s="177"/>
      <c r="BA2" s="177"/>
      <c r="BB2" s="177"/>
      <c r="BC2" s="177"/>
      <c r="BD2" s="177"/>
      <c r="BE2" s="177"/>
      <c r="BS2" s="18" t="s">
        <v>9</v>
      </c>
      <c r="BT2" s="18" t="s">
        <v>10</v>
      </c>
    </row>
    <row r="3" spans="1:73"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1"/>
      <c r="BS3" s="18" t="s">
        <v>9</v>
      </c>
      <c r="BT3" s="18" t="s">
        <v>10</v>
      </c>
    </row>
    <row r="4" spans="1:73" ht="36.950000000000003" customHeight="1">
      <c r="B4" s="22"/>
      <c r="C4" s="180" t="s">
        <v>11</v>
      </c>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23"/>
      <c r="AS4" s="17" t="s">
        <v>12</v>
      </c>
      <c r="BE4" s="24" t="s">
        <v>13</v>
      </c>
      <c r="BS4" s="18" t="s">
        <v>9</v>
      </c>
    </row>
    <row r="5" spans="1:73" ht="14.45" customHeight="1">
      <c r="B5" s="22"/>
      <c r="C5" s="25"/>
      <c r="D5" s="26" t="s">
        <v>14</v>
      </c>
      <c r="E5" s="25"/>
      <c r="F5" s="25"/>
      <c r="G5" s="25"/>
      <c r="H5" s="25"/>
      <c r="I5" s="25"/>
      <c r="J5" s="25"/>
      <c r="K5" s="213" t="s">
        <v>15</v>
      </c>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5"/>
      <c r="AQ5" s="23"/>
      <c r="BE5" s="211" t="s">
        <v>16</v>
      </c>
      <c r="BS5" s="18" t="s">
        <v>9</v>
      </c>
    </row>
    <row r="6" spans="1:73" ht="36.950000000000003" customHeight="1">
      <c r="B6" s="22"/>
      <c r="C6" s="25"/>
      <c r="D6" s="28" t="s">
        <v>17</v>
      </c>
      <c r="E6" s="25"/>
      <c r="F6" s="25"/>
      <c r="G6" s="25"/>
      <c r="H6" s="25"/>
      <c r="I6" s="25"/>
      <c r="J6" s="25"/>
      <c r="K6" s="215" t="s">
        <v>18</v>
      </c>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5"/>
      <c r="AQ6" s="23"/>
      <c r="BE6" s="212"/>
      <c r="BS6" s="18" t="s">
        <v>9</v>
      </c>
    </row>
    <row r="7" spans="1:73" ht="14.45" customHeight="1">
      <c r="B7" s="22"/>
      <c r="C7" s="25"/>
      <c r="D7" s="29" t="s">
        <v>19</v>
      </c>
      <c r="E7" s="25"/>
      <c r="F7" s="25"/>
      <c r="G7" s="25"/>
      <c r="H7" s="25"/>
      <c r="I7" s="25"/>
      <c r="J7" s="25"/>
      <c r="K7" s="27" t="s">
        <v>20</v>
      </c>
      <c r="L7" s="25"/>
      <c r="M7" s="25"/>
      <c r="N7" s="25"/>
      <c r="O7" s="25"/>
      <c r="P7" s="25"/>
      <c r="Q7" s="25"/>
      <c r="R7" s="25"/>
      <c r="S7" s="25"/>
      <c r="T7" s="25"/>
      <c r="U7" s="25"/>
      <c r="V7" s="25"/>
      <c r="W7" s="25"/>
      <c r="X7" s="25"/>
      <c r="Y7" s="25"/>
      <c r="Z7" s="25"/>
      <c r="AA7" s="25"/>
      <c r="AB7" s="25"/>
      <c r="AC7" s="25"/>
      <c r="AD7" s="25"/>
      <c r="AE7" s="25"/>
      <c r="AF7" s="25"/>
      <c r="AG7" s="25"/>
      <c r="AH7" s="25"/>
      <c r="AI7" s="25"/>
      <c r="AJ7" s="25"/>
      <c r="AK7" s="29" t="s">
        <v>21</v>
      </c>
      <c r="AL7" s="25"/>
      <c r="AM7" s="25"/>
      <c r="AN7" s="27" t="s">
        <v>20</v>
      </c>
      <c r="AO7" s="25"/>
      <c r="AP7" s="25"/>
      <c r="AQ7" s="23"/>
      <c r="BE7" s="212"/>
      <c r="BS7" s="18" t="s">
        <v>9</v>
      </c>
    </row>
    <row r="8" spans="1:73" ht="14.45" customHeight="1">
      <c r="B8" s="22"/>
      <c r="C8" s="25"/>
      <c r="D8" s="29" t="s">
        <v>22</v>
      </c>
      <c r="E8" s="25"/>
      <c r="F8" s="25"/>
      <c r="G8" s="25"/>
      <c r="H8" s="25"/>
      <c r="I8" s="25"/>
      <c r="J8" s="25"/>
      <c r="K8" s="27" t="s">
        <v>23</v>
      </c>
      <c r="L8" s="25"/>
      <c r="M8" s="25"/>
      <c r="N8" s="25"/>
      <c r="O8" s="25"/>
      <c r="P8" s="25"/>
      <c r="Q8" s="25"/>
      <c r="R8" s="25"/>
      <c r="S8" s="25"/>
      <c r="T8" s="25"/>
      <c r="U8" s="25"/>
      <c r="V8" s="25"/>
      <c r="W8" s="25"/>
      <c r="X8" s="25"/>
      <c r="Y8" s="25"/>
      <c r="Z8" s="25"/>
      <c r="AA8" s="25"/>
      <c r="AB8" s="25"/>
      <c r="AC8" s="25"/>
      <c r="AD8" s="25"/>
      <c r="AE8" s="25"/>
      <c r="AF8" s="25"/>
      <c r="AG8" s="25"/>
      <c r="AH8" s="25"/>
      <c r="AI8" s="25"/>
      <c r="AJ8" s="25"/>
      <c r="AK8" s="29" t="s">
        <v>24</v>
      </c>
      <c r="AL8" s="25"/>
      <c r="AM8" s="25"/>
      <c r="AN8" s="174">
        <v>43248</v>
      </c>
      <c r="AO8" s="25"/>
      <c r="AP8" s="25"/>
      <c r="AQ8" s="23"/>
      <c r="BE8" s="212"/>
      <c r="BS8" s="18" t="s">
        <v>9</v>
      </c>
    </row>
    <row r="9" spans="1:73" ht="14.45" customHeight="1">
      <c r="B9" s="22"/>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3"/>
      <c r="BE9" s="212"/>
      <c r="BS9" s="18" t="s">
        <v>9</v>
      </c>
    </row>
    <row r="10" spans="1:73" ht="14.45" customHeight="1">
      <c r="B10" s="22"/>
      <c r="C10" s="25"/>
      <c r="D10" s="29" t="s">
        <v>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9" t="s">
        <v>26</v>
      </c>
      <c r="AL10" s="25"/>
      <c r="AM10" s="25"/>
      <c r="AN10" s="27" t="s">
        <v>20</v>
      </c>
      <c r="AO10" s="25"/>
      <c r="AP10" s="25"/>
      <c r="AQ10" s="23"/>
      <c r="BE10" s="212"/>
      <c r="BS10" s="18" t="s">
        <v>9</v>
      </c>
    </row>
    <row r="11" spans="1:73" ht="18.399999999999999" customHeight="1">
      <c r="B11" s="22"/>
      <c r="C11" s="25"/>
      <c r="D11" s="25"/>
      <c r="E11" s="27" t="s">
        <v>23</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9" t="s">
        <v>27</v>
      </c>
      <c r="AL11" s="25"/>
      <c r="AM11" s="25"/>
      <c r="AN11" s="27" t="s">
        <v>20</v>
      </c>
      <c r="AO11" s="25"/>
      <c r="AP11" s="25"/>
      <c r="AQ11" s="23"/>
      <c r="BE11" s="212"/>
      <c r="BS11" s="18" t="s">
        <v>9</v>
      </c>
    </row>
    <row r="12" spans="1:73" ht="6.95" customHeight="1">
      <c r="B12" s="2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3"/>
      <c r="BE12" s="212"/>
      <c r="BS12" s="18" t="s">
        <v>9</v>
      </c>
    </row>
    <row r="13" spans="1:73" ht="14.45" customHeight="1">
      <c r="B13" s="22"/>
      <c r="C13" s="25"/>
      <c r="D13" s="29" t="s">
        <v>28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9" t="s">
        <v>26</v>
      </c>
      <c r="AL13" s="25"/>
      <c r="AM13" s="25"/>
      <c r="AN13" s="30" t="s">
        <v>29</v>
      </c>
      <c r="AO13" s="25"/>
      <c r="AP13" s="25"/>
      <c r="AQ13" s="23"/>
      <c r="BE13" s="212"/>
      <c r="BS13" s="18" t="s">
        <v>9</v>
      </c>
    </row>
    <row r="14" spans="1:73" ht="15">
      <c r="B14" s="22"/>
      <c r="C14" s="25"/>
      <c r="D14" s="25"/>
      <c r="E14" s="216" t="s">
        <v>29</v>
      </c>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9" t="s">
        <v>27</v>
      </c>
      <c r="AL14" s="25"/>
      <c r="AM14" s="25"/>
      <c r="AN14" s="30" t="s">
        <v>29</v>
      </c>
      <c r="AO14" s="25"/>
      <c r="AP14" s="25"/>
      <c r="AQ14" s="23"/>
      <c r="BE14" s="212"/>
      <c r="BS14" s="18" t="s">
        <v>9</v>
      </c>
    </row>
    <row r="15" spans="1:73" ht="6.95" customHeight="1">
      <c r="B15" s="22"/>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3"/>
      <c r="BE15" s="212"/>
      <c r="BS15" s="18" t="s">
        <v>6</v>
      </c>
    </row>
    <row r="16" spans="1:73" ht="14.45" customHeight="1">
      <c r="B16" s="22"/>
      <c r="C16" s="25"/>
      <c r="D16" s="29" t="s">
        <v>30</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9" t="s">
        <v>26</v>
      </c>
      <c r="AL16" s="25"/>
      <c r="AM16" s="25"/>
      <c r="AN16" s="27" t="s">
        <v>20</v>
      </c>
      <c r="AO16" s="25"/>
      <c r="AP16" s="25"/>
      <c r="AQ16" s="23"/>
      <c r="BE16" s="212"/>
      <c r="BS16" s="18" t="s">
        <v>6</v>
      </c>
    </row>
    <row r="17" spans="2:71" ht="18.399999999999999" customHeight="1">
      <c r="B17" s="22"/>
      <c r="C17" s="25"/>
      <c r="D17" s="25"/>
      <c r="E17" s="27" t="s">
        <v>23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9" t="s">
        <v>27</v>
      </c>
      <c r="AL17" s="25"/>
      <c r="AM17" s="25"/>
      <c r="AN17" s="27" t="s">
        <v>20</v>
      </c>
      <c r="AO17" s="25"/>
      <c r="AP17" s="25"/>
      <c r="AQ17" s="23"/>
      <c r="BE17" s="212"/>
      <c r="BS17" s="18" t="s">
        <v>31</v>
      </c>
    </row>
    <row r="18" spans="2:71" ht="6.95" customHeight="1">
      <c r="B18" s="22"/>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3"/>
      <c r="BE18" s="212"/>
      <c r="BS18" s="18" t="s">
        <v>32</v>
      </c>
    </row>
    <row r="19" spans="2:71" ht="14.45" customHeight="1">
      <c r="B19" s="22"/>
      <c r="C19" s="25"/>
      <c r="D19" s="29" t="s">
        <v>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9" t="s">
        <v>26</v>
      </c>
      <c r="AL19" s="25"/>
      <c r="AM19" s="25"/>
      <c r="AN19" s="27" t="s">
        <v>20</v>
      </c>
      <c r="AO19" s="25"/>
      <c r="AP19" s="25"/>
      <c r="AQ19" s="23"/>
      <c r="BE19" s="212"/>
      <c r="BS19" s="18" t="s">
        <v>32</v>
      </c>
    </row>
    <row r="20" spans="2:71" ht="18.399999999999999" customHeight="1">
      <c r="B20" s="22"/>
      <c r="C20" s="25"/>
      <c r="D20" s="25"/>
      <c r="E20" s="27" t="s">
        <v>23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9" t="s">
        <v>27</v>
      </c>
      <c r="AL20" s="25"/>
      <c r="AM20" s="25"/>
      <c r="AN20" s="27" t="s">
        <v>20</v>
      </c>
      <c r="AO20" s="25"/>
      <c r="AP20" s="25"/>
      <c r="AQ20" s="23"/>
      <c r="BE20" s="212"/>
    </row>
    <row r="21" spans="2:71" ht="6.95" customHeight="1">
      <c r="B21" s="22"/>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3"/>
      <c r="BE21" s="212"/>
    </row>
    <row r="22" spans="2:71" ht="15">
      <c r="B22" s="22"/>
      <c r="C22" s="25"/>
      <c r="D22" s="29" t="s">
        <v>34</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3"/>
      <c r="BE22" s="212"/>
    </row>
    <row r="23" spans="2:71" ht="16.5" customHeight="1">
      <c r="B23" s="22"/>
      <c r="C23" s="25"/>
      <c r="D23" s="25"/>
      <c r="E23" s="218" t="s">
        <v>20</v>
      </c>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5"/>
      <c r="AP23" s="25"/>
      <c r="AQ23" s="23"/>
      <c r="BE23" s="212"/>
    </row>
    <row r="24" spans="2:71" ht="6.95" customHeight="1">
      <c r="B24" s="22"/>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3"/>
      <c r="BE24" s="212"/>
    </row>
    <row r="25" spans="2:71" ht="6.95" customHeight="1">
      <c r="B25" s="22"/>
      <c r="C25" s="25"/>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25"/>
      <c r="AQ25" s="23"/>
      <c r="BE25" s="212"/>
    </row>
    <row r="26" spans="2:71" ht="14.45" customHeight="1">
      <c r="B26" s="22"/>
      <c r="C26" s="25"/>
      <c r="D26" s="32" t="s">
        <v>35</v>
      </c>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19">
        <f>ROUND(AG87,2)</f>
        <v>0</v>
      </c>
      <c r="AL26" s="214"/>
      <c r="AM26" s="214"/>
      <c r="AN26" s="214"/>
      <c r="AO26" s="214"/>
      <c r="AP26" s="25"/>
      <c r="AQ26" s="23"/>
      <c r="BE26" s="212"/>
    </row>
    <row r="27" spans="2:71" ht="14.45" customHeight="1">
      <c r="B27" s="22"/>
      <c r="C27" s="25"/>
      <c r="D27" s="32" t="s">
        <v>36</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19">
        <f>ROUND(AG90,2)</f>
        <v>0</v>
      </c>
      <c r="AL27" s="219"/>
      <c r="AM27" s="219"/>
      <c r="AN27" s="219"/>
      <c r="AO27" s="219"/>
      <c r="AP27" s="25"/>
      <c r="AQ27" s="23"/>
      <c r="BE27" s="212"/>
    </row>
    <row r="28" spans="2:71" s="1" customFormat="1" ht="6.95" customHeight="1">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5"/>
      <c r="BE28" s="212"/>
    </row>
    <row r="29" spans="2:71" s="1" customFormat="1" ht="25.9" customHeight="1">
      <c r="B29" s="33"/>
      <c r="C29" s="34"/>
      <c r="D29" s="36" t="s">
        <v>37</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220">
        <f>ROUND(AK26+AK27,2)</f>
        <v>0</v>
      </c>
      <c r="AL29" s="221"/>
      <c r="AM29" s="221"/>
      <c r="AN29" s="221"/>
      <c r="AO29" s="221"/>
      <c r="AP29" s="34"/>
      <c r="AQ29" s="35"/>
      <c r="BE29" s="212"/>
    </row>
    <row r="30" spans="2:71" s="1" customFormat="1" ht="6.95" customHeight="1">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5"/>
      <c r="BE30" s="212"/>
    </row>
    <row r="31" spans="2:71" s="2" customFormat="1" ht="14.45" customHeight="1">
      <c r="B31" s="38"/>
      <c r="C31" s="39"/>
      <c r="D31" s="40" t="s">
        <v>38</v>
      </c>
      <c r="E31" s="39"/>
      <c r="F31" s="40" t="s">
        <v>39</v>
      </c>
      <c r="G31" s="39"/>
      <c r="H31" s="39"/>
      <c r="I31" s="39"/>
      <c r="J31" s="39"/>
      <c r="K31" s="39"/>
      <c r="L31" s="191">
        <v>0.2</v>
      </c>
      <c r="M31" s="192"/>
      <c r="N31" s="192"/>
      <c r="O31" s="192"/>
      <c r="P31" s="39"/>
      <c r="Q31" s="39"/>
      <c r="R31" s="39"/>
      <c r="S31" s="39"/>
      <c r="T31" s="42" t="s">
        <v>40</v>
      </c>
      <c r="U31" s="39"/>
      <c r="V31" s="39"/>
      <c r="W31" s="193">
        <f>ROUND(AZ87+SUM(CD91:CD95),2)</f>
        <v>0</v>
      </c>
      <c r="X31" s="192"/>
      <c r="Y31" s="192"/>
      <c r="Z31" s="192"/>
      <c r="AA31" s="192"/>
      <c r="AB31" s="192"/>
      <c r="AC31" s="192"/>
      <c r="AD31" s="192"/>
      <c r="AE31" s="192"/>
      <c r="AF31" s="39"/>
      <c r="AG31" s="39"/>
      <c r="AH31" s="39"/>
      <c r="AI31" s="39"/>
      <c r="AJ31" s="39"/>
      <c r="AK31" s="193">
        <f>ROUND(AV87+SUM(BY91:BY95),2)</f>
        <v>0</v>
      </c>
      <c r="AL31" s="192"/>
      <c r="AM31" s="192"/>
      <c r="AN31" s="192"/>
      <c r="AO31" s="192"/>
      <c r="AP31" s="39"/>
      <c r="AQ31" s="43"/>
      <c r="BE31" s="212"/>
    </row>
    <row r="32" spans="2:71" s="2" customFormat="1" ht="14.45" customHeight="1">
      <c r="B32" s="38"/>
      <c r="C32" s="39"/>
      <c r="D32" s="39"/>
      <c r="E32" s="39"/>
      <c r="F32" s="40" t="s">
        <v>41</v>
      </c>
      <c r="G32" s="39"/>
      <c r="H32" s="39"/>
      <c r="I32" s="39"/>
      <c r="J32" s="39"/>
      <c r="K32" s="39"/>
      <c r="L32" s="191">
        <v>0.2</v>
      </c>
      <c r="M32" s="192"/>
      <c r="N32" s="192"/>
      <c r="O32" s="192"/>
      <c r="P32" s="39"/>
      <c r="Q32" s="39"/>
      <c r="R32" s="39"/>
      <c r="S32" s="39"/>
      <c r="T32" s="42" t="s">
        <v>40</v>
      </c>
      <c r="U32" s="39"/>
      <c r="V32" s="39"/>
      <c r="W32" s="193">
        <f>ROUND(BA87+SUM(CE91:CE95),2)</f>
        <v>0</v>
      </c>
      <c r="X32" s="192"/>
      <c r="Y32" s="192"/>
      <c r="Z32" s="192"/>
      <c r="AA32" s="192"/>
      <c r="AB32" s="192"/>
      <c r="AC32" s="192"/>
      <c r="AD32" s="192"/>
      <c r="AE32" s="192"/>
      <c r="AF32" s="39"/>
      <c r="AG32" s="39"/>
      <c r="AH32" s="39"/>
      <c r="AI32" s="39"/>
      <c r="AJ32" s="39"/>
      <c r="AK32" s="193">
        <f>ROUND(AW87+SUM(BZ91:BZ95),2)</f>
        <v>0</v>
      </c>
      <c r="AL32" s="192"/>
      <c r="AM32" s="192"/>
      <c r="AN32" s="192"/>
      <c r="AO32" s="192"/>
      <c r="AP32" s="39"/>
      <c r="AQ32" s="43"/>
      <c r="BE32" s="212"/>
    </row>
    <row r="33" spans="2:57" s="2" customFormat="1" ht="14.45" hidden="1" customHeight="1">
      <c r="B33" s="38"/>
      <c r="C33" s="39"/>
      <c r="D33" s="39"/>
      <c r="E33" s="39"/>
      <c r="F33" s="40" t="s">
        <v>42</v>
      </c>
      <c r="G33" s="39"/>
      <c r="H33" s="39"/>
      <c r="I33" s="39"/>
      <c r="J33" s="39"/>
      <c r="K33" s="39"/>
      <c r="L33" s="191">
        <v>0.2</v>
      </c>
      <c r="M33" s="192"/>
      <c r="N33" s="192"/>
      <c r="O33" s="192"/>
      <c r="P33" s="39"/>
      <c r="Q33" s="39"/>
      <c r="R33" s="39"/>
      <c r="S33" s="39"/>
      <c r="T33" s="42" t="s">
        <v>40</v>
      </c>
      <c r="U33" s="39"/>
      <c r="V33" s="39"/>
      <c r="W33" s="193">
        <f>ROUND(BB87+SUM(CF91:CF95),2)</f>
        <v>0</v>
      </c>
      <c r="X33" s="192"/>
      <c r="Y33" s="192"/>
      <c r="Z33" s="192"/>
      <c r="AA33" s="192"/>
      <c r="AB33" s="192"/>
      <c r="AC33" s="192"/>
      <c r="AD33" s="192"/>
      <c r="AE33" s="192"/>
      <c r="AF33" s="39"/>
      <c r="AG33" s="39"/>
      <c r="AH33" s="39"/>
      <c r="AI33" s="39"/>
      <c r="AJ33" s="39"/>
      <c r="AK33" s="193">
        <v>0</v>
      </c>
      <c r="AL33" s="192"/>
      <c r="AM33" s="192"/>
      <c r="AN33" s="192"/>
      <c r="AO33" s="192"/>
      <c r="AP33" s="39"/>
      <c r="AQ33" s="43"/>
      <c r="BE33" s="212"/>
    </row>
    <row r="34" spans="2:57" s="2" customFormat="1" ht="14.45" hidden="1" customHeight="1">
      <c r="B34" s="38"/>
      <c r="C34" s="39"/>
      <c r="D34" s="39"/>
      <c r="E34" s="39"/>
      <c r="F34" s="40" t="s">
        <v>43</v>
      </c>
      <c r="G34" s="39"/>
      <c r="H34" s="39"/>
      <c r="I34" s="39"/>
      <c r="J34" s="39"/>
      <c r="K34" s="39"/>
      <c r="L34" s="191">
        <v>0.2</v>
      </c>
      <c r="M34" s="192"/>
      <c r="N34" s="192"/>
      <c r="O34" s="192"/>
      <c r="P34" s="39"/>
      <c r="Q34" s="39"/>
      <c r="R34" s="39"/>
      <c r="S34" s="39"/>
      <c r="T34" s="42" t="s">
        <v>40</v>
      </c>
      <c r="U34" s="39"/>
      <c r="V34" s="39"/>
      <c r="W34" s="193">
        <f>ROUND(BC87+SUM(CG91:CG95),2)</f>
        <v>0</v>
      </c>
      <c r="X34" s="192"/>
      <c r="Y34" s="192"/>
      <c r="Z34" s="192"/>
      <c r="AA34" s="192"/>
      <c r="AB34" s="192"/>
      <c r="AC34" s="192"/>
      <c r="AD34" s="192"/>
      <c r="AE34" s="192"/>
      <c r="AF34" s="39"/>
      <c r="AG34" s="39"/>
      <c r="AH34" s="39"/>
      <c r="AI34" s="39"/>
      <c r="AJ34" s="39"/>
      <c r="AK34" s="193">
        <v>0</v>
      </c>
      <c r="AL34" s="192"/>
      <c r="AM34" s="192"/>
      <c r="AN34" s="192"/>
      <c r="AO34" s="192"/>
      <c r="AP34" s="39"/>
      <c r="AQ34" s="43"/>
      <c r="BE34" s="212"/>
    </row>
    <row r="35" spans="2:57" s="2" customFormat="1" ht="14.45" hidden="1" customHeight="1">
      <c r="B35" s="38"/>
      <c r="C35" s="39"/>
      <c r="D35" s="39"/>
      <c r="E35" s="39"/>
      <c r="F35" s="40" t="s">
        <v>44</v>
      </c>
      <c r="G35" s="39"/>
      <c r="H35" s="39"/>
      <c r="I35" s="39"/>
      <c r="J35" s="39"/>
      <c r="K35" s="39"/>
      <c r="L35" s="191">
        <v>0</v>
      </c>
      <c r="M35" s="192"/>
      <c r="N35" s="192"/>
      <c r="O35" s="192"/>
      <c r="P35" s="39"/>
      <c r="Q35" s="39"/>
      <c r="R35" s="39"/>
      <c r="S35" s="39"/>
      <c r="T35" s="42" t="s">
        <v>40</v>
      </c>
      <c r="U35" s="39"/>
      <c r="V35" s="39"/>
      <c r="W35" s="193">
        <f>ROUND(BD87+SUM(CH91:CH95),2)</f>
        <v>0</v>
      </c>
      <c r="X35" s="192"/>
      <c r="Y35" s="192"/>
      <c r="Z35" s="192"/>
      <c r="AA35" s="192"/>
      <c r="AB35" s="192"/>
      <c r="AC35" s="192"/>
      <c r="AD35" s="192"/>
      <c r="AE35" s="192"/>
      <c r="AF35" s="39"/>
      <c r="AG35" s="39"/>
      <c r="AH35" s="39"/>
      <c r="AI35" s="39"/>
      <c r="AJ35" s="39"/>
      <c r="AK35" s="193">
        <v>0</v>
      </c>
      <c r="AL35" s="192"/>
      <c r="AM35" s="192"/>
      <c r="AN35" s="192"/>
      <c r="AO35" s="192"/>
      <c r="AP35" s="39"/>
      <c r="AQ35" s="43"/>
    </row>
    <row r="36" spans="2:57" s="1" customFormat="1" ht="6.95" customHeight="1">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5"/>
    </row>
    <row r="37" spans="2:57" s="1" customFormat="1" ht="25.9" customHeight="1">
      <c r="B37" s="33"/>
      <c r="C37" s="44"/>
      <c r="D37" s="45" t="s">
        <v>45</v>
      </c>
      <c r="E37" s="46"/>
      <c r="F37" s="46"/>
      <c r="G37" s="46"/>
      <c r="H37" s="46"/>
      <c r="I37" s="46"/>
      <c r="J37" s="46"/>
      <c r="K37" s="46"/>
      <c r="L37" s="46"/>
      <c r="M37" s="46"/>
      <c r="N37" s="46"/>
      <c r="O37" s="46"/>
      <c r="P37" s="46"/>
      <c r="Q37" s="46"/>
      <c r="R37" s="46"/>
      <c r="S37" s="46"/>
      <c r="T37" s="47" t="s">
        <v>46</v>
      </c>
      <c r="U37" s="46"/>
      <c r="V37" s="46"/>
      <c r="W37" s="46"/>
      <c r="X37" s="194" t="s">
        <v>47</v>
      </c>
      <c r="Y37" s="195"/>
      <c r="Z37" s="195"/>
      <c r="AA37" s="195"/>
      <c r="AB37" s="195"/>
      <c r="AC37" s="46"/>
      <c r="AD37" s="46"/>
      <c r="AE37" s="46"/>
      <c r="AF37" s="46"/>
      <c r="AG37" s="46"/>
      <c r="AH37" s="46"/>
      <c r="AI37" s="46"/>
      <c r="AJ37" s="46"/>
      <c r="AK37" s="207">
        <f>SUM(AK29:AK35)</f>
        <v>0</v>
      </c>
      <c r="AL37" s="195"/>
      <c r="AM37" s="195"/>
      <c r="AN37" s="195"/>
      <c r="AO37" s="208"/>
      <c r="AP37" s="44"/>
      <c r="AQ37" s="35"/>
    </row>
    <row r="38" spans="2:57" s="1" customFormat="1" ht="14.45" customHeight="1">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5"/>
    </row>
    <row r="39" spans="2:57">
      <c r="B39" s="22"/>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
    </row>
    <row r="40" spans="2:57">
      <c r="B40" s="22"/>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
    </row>
    <row r="41" spans="2:57">
      <c r="B41" s="22"/>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
    </row>
    <row r="42" spans="2:57">
      <c r="B42" s="2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3"/>
    </row>
    <row r="43" spans="2:57">
      <c r="B43" s="22"/>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
    </row>
    <row r="44" spans="2:57">
      <c r="B44" s="22"/>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3"/>
    </row>
    <row r="45" spans="2:57">
      <c r="B45" s="22"/>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3"/>
    </row>
    <row r="46" spans="2:57">
      <c r="B46" s="22"/>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3"/>
    </row>
    <row r="47" spans="2:57">
      <c r="B47" s="22"/>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3"/>
    </row>
    <row r="48" spans="2:57">
      <c r="B48" s="22"/>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3"/>
    </row>
    <row r="49" spans="2:43" s="1" customFormat="1" ht="15">
      <c r="B49" s="33"/>
      <c r="C49" s="34"/>
      <c r="D49" s="48" t="s">
        <v>48</v>
      </c>
      <c r="E49" s="49"/>
      <c r="F49" s="49"/>
      <c r="G49" s="49"/>
      <c r="H49" s="49"/>
      <c r="I49" s="49"/>
      <c r="J49" s="49"/>
      <c r="K49" s="49"/>
      <c r="L49" s="49"/>
      <c r="M49" s="49"/>
      <c r="N49" s="49"/>
      <c r="O49" s="49"/>
      <c r="P49" s="49"/>
      <c r="Q49" s="49"/>
      <c r="R49" s="49"/>
      <c r="S49" s="49"/>
      <c r="T49" s="49"/>
      <c r="U49" s="49"/>
      <c r="V49" s="49"/>
      <c r="W49" s="49"/>
      <c r="X49" s="49"/>
      <c r="Y49" s="49"/>
      <c r="Z49" s="50"/>
      <c r="AA49" s="34"/>
      <c r="AB49" s="34"/>
      <c r="AC49" s="48" t="s">
        <v>49</v>
      </c>
      <c r="AD49" s="49"/>
      <c r="AE49" s="49"/>
      <c r="AF49" s="49"/>
      <c r="AG49" s="49"/>
      <c r="AH49" s="49"/>
      <c r="AI49" s="49"/>
      <c r="AJ49" s="49"/>
      <c r="AK49" s="49"/>
      <c r="AL49" s="49"/>
      <c r="AM49" s="49"/>
      <c r="AN49" s="49"/>
      <c r="AO49" s="50"/>
      <c r="AP49" s="34"/>
      <c r="AQ49" s="35"/>
    </row>
    <row r="50" spans="2:43">
      <c r="B50" s="22"/>
      <c r="C50" s="25"/>
      <c r="D50" s="51"/>
      <c r="E50" s="25"/>
      <c r="F50" s="25"/>
      <c r="G50" s="25"/>
      <c r="H50" s="25"/>
      <c r="I50" s="25"/>
      <c r="J50" s="25"/>
      <c r="K50" s="25"/>
      <c r="L50" s="25"/>
      <c r="M50" s="25"/>
      <c r="N50" s="25"/>
      <c r="O50" s="25"/>
      <c r="P50" s="25"/>
      <c r="Q50" s="25"/>
      <c r="R50" s="25"/>
      <c r="S50" s="25"/>
      <c r="T50" s="25"/>
      <c r="U50" s="25"/>
      <c r="V50" s="25"/>
      <c r="W50" s="25"/>
      <c r="X50" s="25"/>
      <c r="Y50" s="25"/>
      <c r="Z50" s="52"/>
      <c r="AA50" s="25"/>
      <c r="AB50" s="25"/>
      <c r="AC50" s="51"/>
      <c r="AD50" s="25"/>
      <c r="AE50" s="25"/>
      <c r="AF50" s="25"/>
      <c r="AG50" s="25"/>
      <c r="AH50" s="25"/>
      <c r="AI50" s="25"/>
      <c r="AJ50" s="25"/>
      <c r="AK50" s="25"/>
      <c r="AL50" s="25"/>
      <c r="AM50" s="25"/>
      <c r="AN50" s="25"/>
      <c r="AO50" s="52"/>
      <c r="AP50" s="25"/>
      <c r="AQ50" s="23"/>
    </row>
    <row r="51" spans="2:43">
      <c r="B51" s="22"/>
      <c r="C51" s="25"/>
      <c r="D51" s="51"/>
      <c r="E51" s="25"/>
      <c r="F51" s="25"/>
      <c r="G51" s="25"/>
      <c r="H51" s="25"/>
      <c r="I51" s="25"/>
      <c r="J51" s="25"/>
      <c r="K51" s="25"/>
      <c r="L51" s="25"/>
      <c r="M51" s="25"/>
      <c r="N51" s="25"/>
      <c r="O51" s="25"/>
      <c r="P51" s="25"/>
      <c r="Q51" s="25"/>
      <c r="R51" s="25"/>
      <c r="S51" s="25"/>
      <c r="T51" s="25"/>
      <c r="U51" s="25"/>
      <c r="V51" s="25"/>
      <c r="W51" s="25"/>
      <c r="X51" s="25"/>
      <c r="Y51" s="25"/>
      <c r="Z51" s="52"/>
      <c r="AA51" s="25"/>
      <c r="AB51" s="25"/>
      <c r="AC51" s="51"/>
      <c r="AD51" s="25"/>
      <c r="AE51" s="25"/>
      <c r="AF51" s="25"/>
      <c r="AG51" s="25"/>
      <c r="AH51" s="25"/>
      <c r="AI51" s="25"/>
      <c r="AJ51" s="25"/>
      <c r="AK51" s="25"/>
      <c r="AL51" s="25"/>
      <c r="AM51" s="25"/>
      <c r="AN51" s="25"/>
      <c r="AO51" s="52"/>
      <c r="AP51" s="25"/>
      <c r="AQ51" s="23"/>
    </row>
    <row r="52" spans="2:43">
      <c r="B52" s="22"/>
      <c r="C52" s="25"/>
      <c r="D52" s="51"/>
      <c r="E52" s="25"/>
      <c r="F52" s="25"/>
      <c r="G52" s="25"/>
      <c r="H52" s="25"/>
      <c r="I52" s="25"/>
      <c r="J52" s="25"/>
      <c r="K52" s="25"/>
      <c r="L52" s="25"/>
      <c r="M52" s="25"/>
      <c r="N52" s="25"/>
      <c r="O52" s="25"/>
      <c r="P52" s="25"/>
      <c r="Q52" s="25"/>
      <c r="R52" s="25"/>
      <c r="S52" s="25"/>
      <c r="T52" s="25"/>
      <c r="U52" s="25"/>
      <c r="V52" s="25"/>
      <c r="W52" s="25"/>
      <c r="X52" s="25"/>
      <c r="Y52" s="25"/>
      <c r="Z52" s="52"/>
      <c r="AA52" s="25"/>
      <c r="AB52" s="25"/>
      <c r="AC52" s="51"/>
      <c r="AD52" s="25"/>
      <c r="AE52" s="25"/>
      <c r="AF52" s="25"/>
      <c r="AG52" s="25"/>
      <c r="AH52" s="25"/>
      <c r="AI52" s="25"/>
      <c r="AJ52" s="25"/>
      <c r="AK52" s="25"/>
      <c r="AL52" s="25"/>
      <c r="AM52" s="25"/>
      <c r="AN52" s="25"/>
      <c r="AO52" s="52"/>
      <c r="AP52" s="25"/>
      <c r="AQ52" s="23"/>
    </row>
    <row r="53" spans="2:43">
      <c r="B53" s="22"/>
      <c r="C53" s="25"/>
      <c r="D53" s="51"/>
      <c r="E53" s="25"/>
      <c r="F53" s="25"/>
      <c r="G53" s="25"/>
      <c r="H53" s="25"/>
      <c r="I53" s="25"/>
      <c r="J53" s="25"/>
      <c r="K53" s="25"/>
      <c r="L53" s="25"/>
      <c r="M53" s="25"/>
      <c r="N53" s="25"/>
      <c r="O53" s="25"/>
      <c r="P53" s="25"/>
      <c r="Q53" s="25"/>
      <c r="R53" s="25"/>
      <c r="S53" s="25"/>
      <c r="T53" s="25"/>
      <c r="U53" s="25"/>
      <c r="V53" s="25"/>
      <c r="W53" s="25"/>
      <c r="X53" s="25"/>
      <c r="Y53" s="25"/>
      <c r="Z53" s="52"/>
      <c r="AA53" s="25"/>
      <c r="AB53" s="25"/>
      <c r="AC53" s="51"/>
      <c r="AD53" s="25"/>
      <c r="AE53" s="25"/>
      <c r="AF53" s="25"/>
      <c r="AG53" s="25"/>
      <c r="AH53" s="25"/>
      <c r="AI53" s="25"/>
      <c r="AJ53" s="25"/>
      <c r="AK53" s="25"/>
      <c r="AL53" s="25"/>
      <c r="AM53" s="25"/>
      <c r="AN53" s="25"/>
      <c r="AO53" s="52"/>
      <c r="AP53" s="25"/>
      <c r="AQ53" s="23"/>
    </row>
    <row r="54" spans="2:43">
      <c r="B54" s="22"/>
      <c r="C54" s="25"/>
      <c r="D54" s="51"/>
      <c r="E54" s="25"/>
      <c r="F54" s="25"/>
      <c r="G54" s="25"/>
      <c r="H54" s="25"/>
      <c r="I54" s="25"/>
      <c r="J54" s="25"/>
      <c r="K54" s="25"/>
      <c r="L54" s="25"/>
      <c r="M54" s="25"/>
      <c r="N54" s="25"/>
      <c r="O54" s="25"/>
      <c r="P54" s="25"/>
      <c r="Q54" s="25"/>
      <c r="R54" s="25"/>
      <c r="S54" s="25"/>
      <c r="T54" s="25"/>
      <c r="U54" s="25"/>
      <c r="V54" s="25"/>
      <c r="W54" s="25"/>
      <c r="X54" s="25"/>
      <c r="Y54" s="25"/>
      <c r="Z54" s="52"/>
      <c r="AA54" s="25"/>
      <c r="AB54" s="25"/>
      <c r="AC54" s="51"/>
      <c r="AD54" s="25"/>
      <c r="AE54" s="25"/>
      <c r="AF54" s="25"/>
      <c r="AG54" s="25"/>
      <c r="AH54" s="25"/>
      <c r="AI54" s="25"/>
      <c r="AJ54" s="25"/>
      <c r="AK54" s="25"/>
      <c r="AL54" s="25"/>
      <c r="AM54" s="25"/>
      <c r="AN54" s="25"/>
      <c r="AO54" s="52"/>
      <c r="AP54" s="25"/>
      <c r="AQ54" s="23"/>
    </row>
    <row r="55" spans="2:43">
      <c r="B55" s="22"/>
      <c r="C55" s="25"/>
      <c r="D55" s="51"/>
      <c r="E55" s="25"/>
      <c r="F55" s="25"/>
      <c r="G55" s="25"/>
      <c r="H55" s="25"/>
      <c r="I55" s="25"/>
      <c r="J55" s="25"/>
      <c r="K55" s="25"/>
      <c r="L55" s="25"/>
      <c r="M55" s="25"/>
      <c r="N55" s="25"/>
      <c r="O55" s="25"/>
      <c r="P55" s="25"/>
      <c r="Q55" s="25"/>
      <c r="R55" s="25"/>
      <c r="S55" s="25"/>
      <c r="T55" s="25"/>
      <c r="U55" s="25"/>
      <c r="V55" s="25"/>
      <c r="W55" s="25"/>
      <c r="X55" s="25"/>
      <c r="Y55" s="25"/>
      <c r="Z55" s="52"/>
      <c r="AA55" s="25"/>
      <c r="AB55" s="25"/>
      <c r="AC55" s="51"/>
      <c r="AD55" s="25"/>
      <c r="AE55" s="25"/>
      <c r="AF55" s="25"/>
      <c r="AG55" s="25"/>
      <c r="AH55" s="25"/>
      <c r="AI55" s="25"/>
      <c r="AJ55" s="25"/>
      <c r="AK55" s="25"/>
      <c r="AL55" s="25"/>
      <c r="AM55" s="25"/>
      <c r="AN55" s="25"/>
      <c r="AO55" s="52"/>
      <c r="AP55" s="25"/>
      <c r="AQ55" s="23"/>
    </row>
    <row r="56" spans="2:43">
      <c r="B56" s="22"/>
      <c r="C56" s="25"/>
      <c r="D56" s="51"/>
      <c r="E56" s="25"/>
      <c r="F56" s="25"/>
      <c r="G56" s="25"/>
      <c r="H56" s="25"/>
      <c r="I56" s="25"/>
      <c r="J56" s="25"/>
      <c r="K56" s="25"/>
      <c r="L56" s="25"/>
      <c r="M56" s="25"/>
      <c r="N56" s="25"/>
      <c r="O56" s="25"/>
      <c r="P56" s="25"/>
      <c r="Q56" s="25"/>
      <c r="R56" s="25"/>
      <c r="S56" s="25"/>
      <c r="T56" s="25"/>
      <c r="U56" s="25"/>
      <c r="V56" s="25"/>
      <c r="W56" s="25"/>
      <c r="X56" s="25"/>
      <c r="Y56" s="25"/>
      <c r="Z56" s="52"/>
      <c r="AA56" s="25"/>
      <c r="AB56" s="25"/>
      <c r="AC56" s="51"/>
      <c r="AD56" s="25"/>
      <c r="AE56" s="25"/>
      <c r="AF56" s="25"/>
      <c r="AG56" s="25"/>
      <c r="AH56" s="25"/>
      <c r="AI56" s="25"/>
      <c r="AJ56" s="25"/>
      <c r="AK56" s="25"/>
      <c r="AL56" s="25"/>
      <c r="AM56" s="25"/>
      <c r="AN56" s="25"/>
      <c r="AO56" s="52"/>
      <c r="AP56" s="25"/>
      <c r="AQ56" s="23"/>
    </row>
    <row r="57" spans="2:43">
      <c r="B57" s="22"/>
      <c r="C57" s="25"/>
      <c r="D57" s="51"/>
      <c r="E57" s="25"/>
      <c r="F57" s="25"/>
      <c r="G57" s="25"/>
      <c r="H57" s="25"/>
      <c r="I57" s="25"/>
      <c r="J57" s="25"/>
      <c r="K57" s="25"/>
      <c r="L57" s="25"/>
      <c r="M57" s="25"/>
      <c r="N57" s="25"/>
      <c r="O57" s="25"/>
      <c r="P57" s="25"/>
      <c r="Q57" s="25"/>
      <c r="R57" s="25"/>
      <c r="S57" s="25"/>
      <c r="T57" s="25"/>
      <c r="U57" s="25"/>
      <c r="V57" s="25"/>
      <c r="W57" s="25"/>
      <c r="X57" s="25"/>
      <c r="Y57" s="25"/>
      <c r="Z57" s="52"/>
      <c r="AA57" s="25"/>
      <c r="AB57" s="25"/>
      <c r="AC57" s="51"/>
      <c r="AD57" s="25"/>
      <c r="AE57" s="25"/>
      <c r="AF57" s="25"/>
      <c r="AG57" s="25"/>
      <c r="AH57" s="25"/>
      <c r="AI57" s="25"/>
      <c r="AJ57" s="25"/>
      <c r="AK57" s="25"/>
      <c r="AL57" s="25"/>
      <c r="AM57" s="25"/>
      <c r="AN57" s="25"/>
      <c r="AO57" s="52"/>
      <c r="AP57" s="25"/>
      <c r="AQ57" s="23"/>
    </row>
    <row r="58" spans="2:43" s="1" customFormat="1" ht="15">
      <c r="B58" s="33"/>
      <c r="C58" s="34"/>
      <c r="D58" s="53" t="s">
        <v>50</v>
      </c>
      <c r="E58" s="54"/>
      <c r="F58" s="54"/>
      <c r="G58" s="54"/>
      <c r="H58" s="54"/>
      <c r="I58" s="54"/>
      <c r="J58" s="54"/>
      <c r="K58" s="54"/>
      <c r="L58" s="54"/>
      <c r="M58" s="54"/>
      <c r="N58" s="54"/>
      <c r="O58" s="54"/>
      <c r="P58" s="54"/>
      <c r="Q58" s="54"/>
      <c r="R58" s="55" t="s">
        <v>51</v>
      </c>
      <c r="S58" s="54"/>
      <c r="T58" s="54"/>
      <c r="U58" s="54"/>
      <c r="V58" s="54"/>
      <c r="W58" s="54"/>
      <c r="X58" s="54"/>
      <c r="Y58" s="54"/>
      <c r="Z58" s="56"/>
      <c r="AA58" s="34"/>
      <c r="AB58" s="34"/>
      <c r="AC58" s="53" t="s">
        <v>50</v>
      </c>
      <c r="AD58" s="54"/>
      <c r="AE58" s="54"/>
      <c r="AF58" s="54"/>
      <c r="AG58" s="54"/>
      <c r="AH58" s="54"/>
      <c r="AI58" s="54"/>
      <c r="AJ58" s="54"/>
      <c r="AK58" s="54"/>
      <c r="AL58" s="54"/>
      <c r="AM58" s="55" t="s">
        <v>51</v>
      </c>
      <c r="AN58" s="54"/>
      <c r="AO58" s="56"/>
      <c r="AP58" s="34"/>
      <c r="AQ58" s="35"/>
    </row>
    <row r="59" spans="2:43">
      <c r="B59" s="22"/>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3"/>
    </row>
    <row r="60" spans="2:43" s="1" customFormat="1" ht="15">
      <c r="B60" s="33"/>
      <c r="C60" s="34"/>
      <c r="D60" s="48" t="s">
        <v>52</v>
      </c>
      <c r="E60" s="49"/>
      <c r="F60" s="49"/>
      <c r="G60" s="49"/>
      <c r="H60" s="49"/>
      <c r="I60" s="49"/>
      <c r="J60" s="49"/>
      <c r="K60" s="49"/>
      <c r="L60" s="49"/>
      <c r="M60" s="49"/>
      <c r="N60" s="49"/>
      <c r="O60" s="49"/>
      <c r="P60" s="49"/>
      <c r="Q60" s="49"/>
      <c r="R60" s="49"/>
      <c r="S60" s="49"/>
      <c r="T60" s="49"/>
      <c r="U60" s="49"/>
      <c r="V60" s="49"/>
      <c r="W60" s="49"/>
      <c r="X60" s="49"/>
      <c r="Y60" s="49"/>
      <c r="Z60" s="50"/>
      <c r="AA60" s="34"/>
      <c r="AB60" s="34"/>
      <c r="AC60" s="48" t="s">
        <v>53</v>
      </c>
      <c r="AD60" s="49"/>
      <c r="AE60" s="49"/>
      <c r="AF60" s="49"/>
      <c r="AG60" s="49"/>
      <c r="AH60" s="49"/>
      <c r="AI60" s="49"/>
      <c r="AJ60" s="49"/>
      <c r="AK60" s="49"/>
      <c r="AL60" s="49"/>
      <c r="AM60" s="49"/>
      <c r="AN60" s="49"/>
      <c r="AO60" s="50"/>
      <c r="AP60" s="34"/>
      <c r="AQ60" s="35"/>
    </row>
    <row r="61" spans="2:43">
      <c r="B61" s="22"/>
      <c r="C61" s="25"/>
      <c r="D61" s="51"/>
      <c r="E61" s="25"/>
      <c r="F61" s="25"/>
      <c r="G61" s="25"/>
      <c r="H61" s="25"/>
      <c r="I61" s="25"/>
      <c r="J61" s="25"/>
      <c r="K61" s="25"/>
      <c r="L61" s="25"/>
      <c r="M61" s="25"/>
      <c r="N61" s="25"/>
      <c r="O61" s="25"/>
      <c r="P61" s="25"/>
      <c r="Q61" s="25"/>
      <c r="R61" s="25"/>
      <c r="S61" s="25"/>
      <c r="T61" s="25"/>
      <c r="U61" s="25"/>
      <c r="V61" s="25"/>
      <c r="W61" s="25"/>
      <c r="X61" s="25"/>
      <c r="Y61" s="25"/>
      <c r="Z61" s="52"/>
      <c r="AA61" s="25"/>
      <c r="AB61" s="25"/>
      <c r="AC61" s="51"/>
      <c r="AD61" s="25"/>
      <c r="AE61" s="25"/>
      <c r="AF61" s="25"/>
      <c r="AG61" s="25"/>
      <c r="AH61" s="25"/>
      <c r="AI61" s="25"/>
      <c r="AJ61" s="25"/>
      <c r="AK61" s="25"/>
      <c r="AL61" s="25"/>
      <c r="AM61" s="25"/>
      <c r="AN61" s="25"/>
      <c r="AO61" s="52"/>
      <c r="AP61" s="25"/>
      <c r="AQ61" s="23"/>
    </row>
    <row r="62" spans="2:43">
      <c r="B62" s="22"/>
      <c r="C62" s="25"/>
      <c r="D62" s="51"/>
      <c r="E62" s="25"/>
      <c r="F62" s="25"/>
      <c r="G62" s="25"/>
      <c r="H62" s="25"/>
      <c r="I62" s="25"/>
      <c r="J62" s="25"/>
      <c r="K62" s="25"/>
      <c r="L62" s="25"/>
      <c r="M62" s="25"/>
      <c r="N62" s="25"/>
      <c r="O62" s="25"/>
      <c r="P62" s="25"/>
      <c r="Q62" s="25"/>
      <c r="R62" s="25"/>
      <c r="S62" s="25"/>
      <c r="T62" s="25"/>
      <c r="U62" s="25"/>
      <c r="V62" s="25"/>
      <c r="W62" s="25"/>
      <c r="X62" s="25"/>
      <c r="Y62" s="25"/>
      <c r="Z62" s="52"/>
      <c r="AA62" s="25"/>
      <c r="AB62" s="25"/>
      <c r="AC62" s="51"/>
      <c r="AD62" s="25"/>
      <c r="AE62" s="25"/>
      <c r="AF62" s="25"/>
      <c r="AG62" s="25"/>
      <c r="AH62" s="25"/>
      <c r="AI62" s="25"/>
      <c r="AJ62" s="25"/>
      <c r="AK62" s="25"/>
      <c r="AL62" s="25"/>
      <c r="AM62" s="25"/>
      <c r="AN62" s="25"/>
      <c r="AO62" s="52"/>
      <c r="AP62" s="25"/>
      <c r="AQ62" s="23"/>
    </row>
    <row r="63" spans="2:43">
      <c r="B63" s="22"/>
      <c r="C63" s="25"/>
      <c r="D63" s="51"/>
      <c r="E63" s="25"/>
      <c r="F63" s="25"/>
      <c r="G63" s="25"/>
      <c r="H63" s="25"/>
      <c r="I63" s="25"/>
      <c r="J63" s="25"/>
      <c r="K63" s="25"/>
      <c r="L63" s="25"/>
      <c r="M63" s="25"/>
      <c r="N63" s="25"/>
      <c r="O63" s="25"/>
      <c r="P63" s="25"/>
      <c r="Q63" s="25"/>
      <c r="R63" s="25"/>
      <c r="S63" s="25"/>
      <c r="T63" s="25"/>
      <c r="U63" s="25"/>
      <c r="V63" s="25"/>
      <c r="W63" s="25"/>
      <c r="X63" s="25"/>
      <c r="Y63" s="25"/>
      <c r="Z63" s="52"/>
      <c r="AA63" s="25"/>
      <c r="AB63" s="25"/>
      <c r="AC63" s="51"/>
      <c r="AD63" s="25"/>
      <c r="AE63" s="25"/>
      <c r="AF63" s="25"/>
      <c r="AG63" s="25"/>
      <c r="AH63" s="25"/>
      <c r="AI63" s="25"/>
      <c r="AJ63" s="25"/>
      <c r="AK63" s="25"/>
      <c r="AL63" s="25"/>
      <c r="AM63" s="25"/>
      <c r="AN63" s="25"/>
      <c r="AO63" s="52"/>
      <c r="AP63" s="25"/>
      <c r="AQ63" s="23"/>
    </row>
    <row r="64" spans="2:43">
      <c r="B64" s="22"/>
      <c r="C64" s="25"/>
      <c r="D64" s="51"/>
      <c r="E64" s="25"/>
      <c r="F64" s="25"/>
      <c r="G64" s="25"/>
      <c r="H64" s="25"/>
      <c r="I64" s="25"/>
      <c r="J64" s="25"/>
      <c r="K64" s="25"/>
      <c r="L64" s="25"/>
      <c r="M64" s="25"/>
      <c r="N64" s="25"/>
      <c r="O64" s="25"/>
      <c r="P64" s="25"/>
      <c r="Q64" s="25"/>
      <c r="R64" s="25"/>
      <c r="S64" s="25"/>
      <c r="T64" s="25"/>
      <c r="U64" s="25"/>
      <c r="V64" s="25"/>
      <c r="W64" s="25"/>
      <c r="X64" s="25"/>
      <c r="Y64" s="25"/>
      <c r="Z64" s="52"/>
      <c r="AA64" s="25"/>
      <c r="AB64" s="25"/>
      <c r="AC64" s="51"/>
      <c r="AD64" s="25"/>
      <c r="AE64" s="25"/>
      <c r="AF64" s="25"/>
      <c r="AG64" s="25"/>
      <c r="AH64" s="25"/>
      <c r="AI64" s="25"/>
      <c r="AJ64" s="25"/>
      <c r="AK64" s="25"/>
      <c r="AL64" s="25"/>
      <c r="AM64" s="25"/>
      <c r="AN64" s="25"/>
      <c r="AO64" s="52"/>
      <c r="AP64" s="25"/>
      <c r="AQ64" s="23"/>
    </row>
    <row r="65" spans="2:43">
      <c r="B65" s="22"/>
      <c r="C65" s="25"/>
      <c r="D65" s="51"/>
      <c r="E65" s="25"/>
      <c r="F65" s="25"/>
      <c r="G65" s="25"/>
      <c r="H65" s="25"/>
      <c r="I65" s="25"/>
      <c r="J65" s="25"/>
      <c r="K65" s="25"/>
      <c r="L65" s="25"/>
      <c r="M65" s="25"/>
      <c r="N65" s="25"/>
      <c r="O65" s="25"/>
      <c r="P65" s="25"/>
      <c r="Q65" s="25"/>
      <c r="R65" s="25"/>
      <c r="S65" s="25"/>
      <c r="T65" s="25"/>
      <c r="U65" s="25"/>
      <c r="V65" s="25"/>
      <c r="W65" s="25"/>
      <c r="X65" s="25"/>
      <c r="Y65" s="25"/>
      <c r="Z65" s="52"/>
      <c r="AA65" s="25"/>
      <c r="AB65" s="25"/>
      <c r="AC65" s="51"/>
      <c r="AD65" s="25"/>
      <c r="AE65" s="25"/>
      <c r="AF65" s="25"/>
      <c r="AG65" s="25"/>
      <c r="AH65" s="25"/>
      <c r="AI65" s="25"/>
      <c r="AJ65" s="25"/>
      <c r="AK65" s="25"/>
      <c r="AL65" s="25"/>
      <c r="AM65" s="25"/>
      <c r="AN65" s="25"/>
      <c r="AO65" s="52"/>
      <c r="AP65" s="25"/>
      <c r="AQ65" s="23"/>
    </row>
    <row r="66" spans="2:43">
      <c r="B66" s="22"/>
      <c r="C66" s="25"/>
      <c r="D66" s="51"/>
      <c r="E66" s="25"/>
      <c r="F66" s="25"/>
      <c r="G66" s="25"/>
      <c r="H66" s="25"/>
      <c r="I66" s="25"/>
      <c r="J66" s="25"/>
      <c r="K66" s="25"/>
      <c r="L66" s="25"/>
      <c r="M66" s="25"/>
      <c r="N66" s="25"/>
      <c r="O66" s="25"/>
      <c r="P66" s="25"/>
      <c r="Q66" s="25"/>
      <c r="R66" s="25"/>
      <c r="S66" s="25"/>
      <c r="T66" s="25"/>
      <c r="U66" s="25"/>
      <c r="V66" s="25"/>
      <c r="W66" s="25"/>
      <c r="X66" s="25"/>
      <c r="Y66" s="25"/>
      <c r="Z66" s="52"/>
      <c r="AA66" s="25"/>
      <c r="AB66" s="25"/>
      <c r="AC66" s="51"/>
      <c r="AD66" s="25"/>
      <c r="AE66" s="25"/>
      <c r="AF66" s="25"/>
      <c r="AG66" s="25"/>
      <c r="AH66" s="25"/>
      <c r="AI66" s="25"/>
      <c r="AJ66" s="25"/>
      <c r="AK66" s="25"/>
      <c r="AL66" s="25"/>
      <c r="AM66" s="25"/>
      <c r="AN66" s="25"/>
      <c r="AO66" s="52"/>
      <c r="AP66" s="25"/>
      <c r="AQ66" s="23"/>
    </row>
    <row r="67" spans="2:43">
      <c r="B67" s="22"/>
      <c r="C67" s="25"/>
      <c r="D67" s="51"/>
      <c r="E67" s="25"/>
      <c r="F67" s="25"/>
      <c r="G67" s="25"/>
      <c r="H67" s="25"/>
      <c r="I67" s="25"/>
      <c r="J67" s="25"/>
      <c r="K67" s="25"/>
      <c r="L67" s="25"/>
      <c r="M67" s="25"/>
      <c r="N67" s="25"/>
      <c r="O67" s="25"/>
      <c r="P67" s="25"/>
      <c r="Q67" s="25"/>
      <c r="R67" s="25"/>
      <c r="S67" s="25"/>
      <c r="T67" s="25"/>
      <c r="U67" s="25"/>
      <c r="V67" s="25"/>
      <c r="W67" s="25"/>
      <c r="X67" s="25"/>
      <c r="Y67" s="25"/>
      <c r="Z67" s="52"/>
      <c r="AA67" s="25"/>
      <c r="AB67" s="25"/>
      <c r="AC67" s="51"/>
      <c r="AD67" s="25"/>
      <c r="AE67" s="25"/>
      <c r="AF67" s="25"/>
      <c r="AG67" s="25"/>
      <c r="AH67" s="25"/>
      <c r="AI67" s="25"/>
      <c r="AJ67" s="25"/>
      <c r="AK67" s="25"/>
      <c r="AL67" s="25"/>
      <c r="AM67" s="25"/>
      <c r="AN67" s="25"/>
      <c r="AO67" s="52"/>
      <c r="AP67" s="25"/>
      <c r="AQ67" s="23"/>
    </row>
    <row r="68" spans="2:43">
      <c r="B68" s="22"/>
      <c r="C68" s="25"/>
      <c r="D68" s="51"/>
      <c r="E68" s="25"/>
      <c r="F68" s="25"/>
      <c r="G68" s="25"/>
      <c r="H68" s="25"/>
      <c r="I68" s="25"/>
      <c r="J68" s="25"/>
      <c r="K68" s="25"/>
      <c r="L68" s="25"/>
      <c r="M68" s="25"/>
      <c r="N68" s="25"/>
      <c r="O68" s="25"/>
      <c r="P68" s="25"/>
      <c r="Q68" s="25"/>
      <c r="R68" s="25"/>
      <c r="S68" s="25"/>
      <c r="T68" s="25"/>
      <c r="U68" s="25"/>
      <c r="V68" s="25"/>
      <c r="W68" s="25"/>
      <c r="X68" s="25"/>
      <c r="Y68" s="25"/>
      <c r="Z68" s="52"/>
      <c r="AA68" s="25"/>
      <c r="AB68" s="25"/>
      <c r="AC68" s="51"/>
      <c r="AD68" s="25"/>
      <c r="AE68" s="25"/>
      <c r="AF68" s="25"/>
      <c r="AG68" s="25"/>
      <c r="AH68" s="25"/>
      <c r="AI68" s="25"/>
      <c r="AJ68" s="25"/>
      <c r="AK68" s="25"/>
      <c r="AL68" s="25"/>
      <c r="AM68" s="25"/>
      <c r="AN68" s="25"/>
      <c r="AO68" s="52"/>
      <c r="AP68" s="25"/>
      <c r="AQ68" s="23"/>
    </row>
    <row r="69" spans="2:43" s="1" customFormat="1" ht="15">
      <c r="B69" s="33"/>
      <c r="C69" s="34"/>
      <c r="D69" s="53" t="s">
        <v>50</v>
      </c>
      <c r="E69" s="54"/>
      <c r="F69" s="54"/>
      <c r="G69" s="54"/>
      <c r="H69" s="54"/>
      <c r="I69" s="54"/>
      <c r="J69" s="54"/>
      <c r="K69" s="54"/>
      <c r="L69" s="54"/>
      <c r="M69" s="54"/>
      <c r="N69" s="54"/>
      <c r="O69" s="54"/>
      <c r="P69" s="54"/>
      <c r="Q69" s="54"/>
      <c r="R69" s="55" t="s">
        <v>51</v>
      </c>
      <c r="S69" s="54"/>
      <c r="T69" s="54"/>
      <c r="U69" s="54"/>
      <c r="V69" s="54"/>
      <c r="W69" s="54"/>
      <c r="X69" s="54"/>
      <c r="Y69" s="54"/>
      <c r="Z69" s="56"/>
      <c r="AA69" s="34"/>
      <c r="AB69" s="34"/>
      <c r="AC69" s="53" t="s">
        <v>50</v>
      </c>
      <c r="AD69" s="54"/>
      <c r="AE69" s="54"/>
      <c r="AF69" s="54"/>
      <c r="AG69" s="54"/>
      <c r="AH69" s="54"/>
      <c r="AI69" s="54"/>
      <c r="AJ69" s="54"/>
      <c r="AK69" s="54"/>
      <c r="AL69" s="54"/>
      <c r="AM69" s="55" t="s">
        <v>51</v>
      </c>
      <c r="AN69" s="54"/>
      <c r="AO69" s="56"/>
      <c r="AP69" s="34"/>
      <c r="AQ69" s="35"/>
    </row>
    <row r="70" spans="2:43" s="1" customFormat="1" ht="6.95" customHeight="1">
      <c r="B70" s="33"/>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5"/>
    </row>
    <row r="71" spans="2:43" s="1" customFormat="1" ht="6.95" customHeight="1">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9"/>
    </row>
    <row r="75" spans="2:43" s="1" customFormat="1" ht="6.95" customHeight="1">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2"/>
    </row>
    <row r="76" spans="2:43" s="1" customFormat="1" ht="36.950000000000003" customHeight="1">
      <c r="B76" s="33"/>
      <c r="C76" s="180" t="s">
        <v>54</v>
      </c>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35"/>
    </row>
    <row r="77" spans="2:43" s="3" customFormat="1" ht="14.45" customHeight="1">
      <c r="B77" s="63"/>
      <c r="C77" s="29" t="s">
        <v>14</v>
      </c>
      <c r="D77" s="64"/>
      <c r="E77" s="64"/>
      <c r="F77" s="64"/>
      <c r="G77" s="64"/>
      <c r="H77" s="64"/>
      <c r="I77" s="64"/>
      <c r="J77" s="64"/>
      <c r="K77" s="64"/>
      <c r="L77" s="64" t="str">
        <f>K5</f>
        <v>F2017-07</v>
      </c>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5"/>
    </row>
    <row r="78" spans="2:43" s="4" customFormat="1" ht="36.950000000000003" customHeight="1">
      <c r="B78" s="66"/>
      <c r="C78" s="67" t="s">
        <v>17</v>
      </c>
      <c r="D78" s="68"/>
      <c r="E78" s="68"/>
      <c r="F78" s="68"/>
      <c r="G78" s="68"/>
      <c r="H78" s="68"/>
      <c r="I78" s="68"/>
      <c r="J78" s="68"/>
      <c r="K78" s="68"/>
      <c r="L78" s="182" t="str">
        <f>K6</f>
        <v>Fontána KK</v>
      </c>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68"/>
      <c r="AQ78" s="69"/>
    </row>
    <row r="79" spans="2:43" s="1" customFormat="1" ht="6.95" customHeight="1">
      <c r="B79" s="33"/>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5"/>
    </row>
    <row r="80" spans="2:43" s="1" customFormat="1" ht="15">
      <c r="B80" s="33"/>
      <c r="C80" s="29" t="s">
        <v>22</v>
      </c>
      <c r="D80" s="34"/>
      <c r="E80" s="34"/>
      <c r="F80" s="34"/>
      <c r="G80" s="34"/>
      <c r="H80" s="34"/>
      <c r="I80" s="34"/>
      <c r="J80" s="34"/>
      <c r="K80" s="34"/>
      <c r="L80" s="70" t="str">
        <f>IF(K8="","",K8)</f>
        <v xml:space="preserve"> </v>
      </c>
      <c r="M80" s="34"/>
      <c r="N80" s="34"/>
      <c r="O80" s="34"/>
      <c r="P80" s="34"/>
      <c r="Q80" s="34"/>
      <c r="R80" s="34"/>
      <c r="S80" s="34"/>
      <c r="T80" s="34"/>
      <c r="U80" s="34"/>
      <c r="V80" s="34"/>
      <c r="W80" s="34"/>
      <c r="X80" s="34"/>
      <c r="Y80" s="34"/>
      <c r="Z80" s="34"/>
      <c r="AA80" s="34"/>
      <c r="AB80" s="34"/>
      <c r="AC80" s="34"/>
      <c r="AD80" s="34"/>
      <c r="AE80" s="34"/>
      <c r="AF80" s="34"/>
      <c r="AG80" s="34"/>
      <c r="AH80" s="34"/>
      <c r="AI80" s="29" t="s">
        <v>24</v>
      </c>
      <c r="AJ80" s="34"/>
      <c r="AK80" s="34"/>
      <c r="AL80" s="34"/>
      <c r="AM80" s="71">
        <f>IF(AN8= "","",AN8)</f>
        <v>43248</v>
      </c>
      <c r="AN80" s="34"/>
      <c r="AO80" s="34"/>
      <c r="AP80" s="34"/>
      <c r="AQ80" s="35"/>
    </row>
    <row r="81" spans="1:89" s="1" customFormat="1" ht="6.95" customHeight="1">
      <c r="B81" s="33"/>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5"/>
    </row>
    <row r="82" spans="1:89" s="1" customFormat="1" ht="15">
      <c r="B82" s="33"/>
      <c r="C82" s="29" t="s">
        <v>25</v>
      </c>
      <c r="D82" s="34"/>
      <c r="E82" s="34"/>
      <c r="F82" s="34"/>
      <c r="G82" s="34"/>
      <c r="H82" s="34"/>
      <c r="I82" s="34"/>
      <c r="J82" s="34"/>
      <c r="K82" s="34"/>
      <c r="L82" s="64" t="str">
        <f>IF(E11= "","",E11)</f>
        <v xml:space="preserve"> </v>
      </c>
      <c r="M82" s="34"/>
      <c r="N82" s="34"/>
      <c r="O82" s="34"/>
      <c r="P82" s="34"/>
      <c r="Q82" s="34"/>
      <c r="R82" s="34"/>
      <c r="S82" s="34"/>
      <c r="T82" s="34"/>
      <c r="U82" s="34"/>
      <c r="V82" s="34"/>
      <c r="W82" s="34"/>
      <c r="X82" s="34"/>
      <c r="Y82" s="34"/>
      <c r="Z82" s="34"/>
      <c r="AA82" s="34"/>
      <c r="AB82" s="34"/>
      <c r="AC82" s="34"/>
      <c r="AD82" s="34"/>
      <c r="AE82" s="34"/>
      <c r="AF82" s="34"/>
      <c r="AG82" s="34"/>
      <c r="AH82" s="34"/>
      <c r="AI82" s="29" t="s">
        <v>30</v>
      </c>
      <c r="AJ82" s="34"/>
      <c r="AK82" s="34"/>
      <c r="AL82" s="34"/>
      <c r="AM82" s="184" t="str">
        <f>IF(E17="","",E17)</f>
        <v xml:space="preserve"> </v>
      </c>
      <c r="AN82" s="184"/>
      <c r="AO82" s="184"/>
      <c r="AP82" s="184"/>
      <c r="AQ82" s="35"/>
      <c r="AS82" s="185" t="s">
        <v>55</v>
      </c>
      <c r="AT82" s="186"/>
      <c r="AU82" s="72"/>
      <c r="AV82" s="72"/>
      <c r="AW82" s="72"/>
      <c r="AX82" s="72"/>
      <c r="AY82" s="72"/>
      <c r="AZ82" s="72"/>
      <c r="BA82" s="72"/>
      <c r="BB82" s="72"/>
      <c r="BC82" s="72"/>
      <c r="BD82" s="73"/>
    </row>
    <row r="83" spans="1:89" s="1" customFormat="1" ht="15">
      <c r="B83" s="33"/>
      <c r="C83" s="29" t="s">
        <v>28</v>
      </c>
      <c r="D83" s="34"/>
      <c r="E83" s="34"/>
      <c r="F83" s="34"/>
      <c r="G83" s="34"/>
      <c r="H83" s="34"/>
      <c r="I83" s="34"/>
      <c r="J83" s="34"/>
      <c r="K83" s="34"/>
      <c r="L83" s="64" t="str">
        <f>IF(E14= "Vyplň údaj","",E14)</f>
        <v/>
      </c>
      <c r="M83" s="34"/>
      <c r="N83" s="34"/>
      <c r="O83" s="34"/>
      <c r="P83" s="34"/>
      <c r="Q83" s="34"/>
      <c r="R83" s="34"/>
      <c r="S83" s="34"/>
      <c r="T83" s="34"/>
      <c r="U83" s="34"/>
      <c r="V83" s="34"/>
      <c r="W83" s="34"/>
      <c r="X83" s="34"/>
      <c r="Y83" s="34"/>
      <c r="Z83" s="34"/>
      <c r="AA83" s="34"/>
      <c r="AB83" s="34"/>
      <c r="AC83" s="34"/>
      <c r="AD83" s="34"/>
      <c r="AE83" s="34"/>
      <c r="AF83" s="34"/>
      <c r="AG83" s="34"/>
      <c r="AH83" s="34"/>
      <c r="AI83" s="29" t="s">
        <v>33</v>
      </c>
      <c r="AJ83" s="34"/>
      <c r="AK83" s="34"/>
      <c r="AL83" s="34"/>
      <c r="AM83" s="184" t="str">
        <f>IF(E20="","",E20)</f>
        <v xml:space="preserve"> </v>
      </c>
      <c r="AN83" s="184"/>
      <c r="AO83" s="184"/>
      <c r="AP83" s="184"/>
      <c r="AQ83" s="35"/>
      <c r="AS83" s="187"/>
      <c r="AT83" s="188"/>
      <c r="AU83" s="74"/>
      <c r="AV83" s="74"/>
      <c r="AW83" s="74"/>
      <c r="AX83" s="74"/>
      <c r="AY83" s="74"/>
      <c r="AZ83" s="74"/>
      <c r="BA83" s="74"/>
      <c r="BB83" s="74"/>
      <c r="BC83" s="74"/>
      <c r="BD83" s="75"/>
    </row>
    <row r="84" spans="1:89" s="1" customFormat="1" ht="10.9" customHeight="1">
      <c r="B84" s="33"/>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5"/>
      <c r="AS84" s="189"/>
      <c r="AT84" s="190"/>
      <c r="AU84" s="34"/>
      <c r="AV84" s="34"/>
      <c r="AW84" s="34"/>
      <c r="AX84" s="34"/>
      <c r="AY84" s="34"/>
      <c r="AZ84" s="34"/>
      <c r="BA84" s="34"/>
      <c r="BB84" s="34"/>
      <c r="BC84" s="34"/>
      <c r="BD84" s="76"/>
    </row>
    <row r="85" spans="1:89" s="1" customFormat="1" ht="29.25" customHeight="1">
      <c r="B85" s="33"/>
      <c r="C85" s="198" t="s">
        <v>56</v>
      </c>
      <c r="D85" s="199"/>
      <c r="E85" s="199"/>
      <c r="F85" s="199"/>
      <c r="G85" s="199"/>
      <c r="H85" s="77"/>
      <c r="I85" s="200" t="s">
        <v>57</v>
      </c>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200" t="s">
        <v>58</v>
      </c>
      <c r="AH85" s="199"/>
      <c r="AI85" s="199"/>
      <c r="AJ85" s="199"/>
      <c r="AK85" s="199"/>
      <c r="AL85" s="199"/>
      <c r="AM85" s="199"/>
      <c r="AN85" s="200" t="s">
        <v>59</v>
      </c>
      <c r="AO85" s="199"/>
      <c r="AP85" s="201"/>
      <c r="AQ85" s="35"/>
      <c r="AS85" s="78" t="s">
        <v>60</v>
      </c>
      <c r="AT85" s="79" t="s">
        <v>61</v>
      </c>
      <c r="AU85" s="79" t="s">
        <v>62</v>
      </c>
      <c r="AV85" s="79" t="s">
        <v>63</v>
      </c>
      <c r="AW85" s="79" t="s">
        <v>64</v>
      </c>
      <c r="AX85" s="79" t="s">
        <v>65</v>
      </c>
      <c r="AY85" s="79" t="s">
        <v>66</v>
      </c>
      <c r="AZ85" s="79" t="s">
        <v>67</v>
      </c>
      <c r="BA85" s="79" t="s">
        <v>68</v>
      </c>
      <c r="BB85" s="79" t="s">
        <v>69</v>
      </c>
      <c r="BC85" s="79" t="s">
        <v>70</v>
      </c>
      <c r="BD85" s="80" t="s">
        <v>71</v>
      </c>
    </row>
    <row r="86" spans="1:89" s="1" customFormat="1" ht="10.9" customHeight="1">
      <c r="B86" s="33"/>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5"/>
      <c r="AS86" s="81"/>
      <c r="AT86" s="49"/>
      <c r="AU86" s="49"/>
      <c r="AV86" s="49"/>
      <c r="AW86" s="49"/>
      <c r="AX86" s="49"/>
      <c r="AY86" s="49"/>
      <c r="AZ86" s="49"/>
      <c r="BA86" s="49"/>
      <c r="BB86" s="49"/>
      <c r="BC86" s="49"/>
      <c r="BD86" s="50"/>
    </row>
    <row r="87" spans="1:89" s="4" customFormat="1" ht="32.450000000000003" customHeight="1">
      <c r="B87" s="66"/>
      <c r="C87" s="82" t="s">
        <v>72</v>
      </c>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205">
        <f>ROUND(AG88,2)</f>
        <v>0</v>
      </c>
      <c r="AH87" s="205"/>
      <c r="AI87" s="205"/>
      <c r="AJ87" s="205"/>
      <c r="AK87" s="205"/>
      <c r="AL87" s="205"/>
      <c r="AM87" s="205"/>
      <c r="AN87" s="206">
        <f>SUM(AG87,AT87)</f>
        <v>0</v>
      </c>
      <c r="AO87" s="206"/>
      <c r="AP87" s="206"/>
      <c r="AQ87" s="69"/>
      <c r="AS87" s="84">
        <f>ROUND(AS88,2)</f>
        <v>0</v>
      </c>
      <c r="AT87" s="85">
        <f>ROUND(SUM(AV87:AW87),2)</f>
        <v>0</v>
      </c>
      <c r="AU87" s="86">
        <f>ROUND(AU88,5)</f>
        <v>0</v>
      </c>
      <c r="AV87" s="85">
        <f>ROUND(AZ87*L31,2)</f>
        <v>0</v>
      </c>
      <c r="AW87" s="85">
        <f>ROUND(BA87*L32,2)</f>
        <v>0</v>
      </c>
      <c r="AX87" s="85">
        <f>ROUND(BB87*L31,2)</f>
        <v>0</v>
      </c>
      <c r="AY87" s="85">
        <f>ROUND(BC87*L32,2)</f>
        <v>0</v>
      </c>
      <c r="AZ87" s="85">
        <f>ROUND(AZ88,2)</f>
        <v>0</v>
      </c>
      <c r="BA87" s="85">
        <f>ROUND(BA88,2)</f>
        <v>0</v>
      </c>
      <c r="BB87" s="85">
        <f>ROUND(BB88,2)</f>
        <v>0</v>
      </c>
      <c r="BC87" s="85">
        <f>ROUND(BC88,2)</f>
        <v>0</v>
      </c>
      <c r="BD87" s="87">
        <f>ROUND(BD88,2)</f>
        <v>0</v>
      </c>
      <c r="BS87" s="88" t="s">
        <v>73</v>
      </c>
      <c r="BT87" s="88" t="s">
        <v>74</v>
      </c>
      <c r="BU87" s="89" t="s">
        <v>75</v>
      </c>
      <c r="BV87" s="88" t="s">
        <v>76</v>
      </c>
      <c r="BW87" s="88" t="s">
        <v>77</v>
      </c>
      <c r="BX87" s="88" t="s">
        <v>78</v>
      </c>
    </row>
    <row r="88" spans="1:89" s="5" customFormat="1" ht="16.5" customHeight="1">
      <c r="A88" s="90" t="s">
        <v>79</v>
      </c>
      <c r="B88" s="91"/>
      <c r="C88" s="92"/>
      <c r="D88" s="204" t="s">
        <v>80</v>
      </c>
      <c r="E88" s="204"/>
      <c r="F88" s="204"/>
      <c r="G88" s="204"/>
      <c r="H88" s="204"/>
      <c r="I88" s="93"/>
      <c r="J88" s="204" t="s">
        <v>81</v>
      </c>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2">
        <f>'002 - Technologická časť'!M30</f>
        <v>0</v>
      </c>
      <c r="AH88" s="203"/>
      <c r="AI88" s="203"/>
      <c r="AJ88" s="203"/>
      <c r="AK88" s="203"/>
      <c r="AL88" s="203"/>
      <c r="AM88" s="203"/>
      <c r="AN88" s="202">
        <f>SUM(AG88,AT88)</f>
        <v>0</v>
      </c>
      <c r="AO88" s="203"/>
      <c r="AP88" s="203"/>
      <c r="AQ88" s="94"/>
      <c r="AS88" s="95">
        <f>'002 - Technologická časť'!M28</f>
        <v>0</v>
      </c>
      <c r="AT88" s="96">
        <f>ROUND(SUM(AV88:AW88),2)</f>
        <v>0</v>
      </c>
      <c r="AU88" s="97">
        <f>'002 - Technologická časť'!W118</f>
        <v>0</v>
      </c>
      <c r="AV88" s="96">
        <f>'002 - Technologická časť'!M32</f>
        <v>0</v>
      </c>
      <c r="AW88" s="96">
        <f>'002 - Technologická časť'!M33</f>
        <v>0</v>
      </c>
      <c r="AX88" s="96">
        <f>'002 - Technologická časť'!M34</f>
        <v>0</v>
      </c>
      <c r="AY88" s="96">
        <f>'002 - Technologická časť'!M35</f>
        <v>0</v>
      </c>
      <c r="AZ88" s="96">
        <f>'002 - Technologická časť'!H32</f>
        <v>0</v>
      </c>
      <c r="BA88" s="96">
        <f>'002 - Technologická časť'!H33</f>
        <v>0</v>
      </c>
      <c r="BB88" s="96">
        <f>'002 - Technologická časť'!H34</f>
        <v>0</v>
      </c>
      <c r="BC88" s="96">
        <f>'002 - Technologická časť'!H35</f>
        <v>0</v>
      </c>
      <c r="BD88" s="98">
        <f>'002 - Technologická časť'!H36</f>
        <v>0</v>
      </c>
      <c r="BT88" s="99" t="s">
        <v>82</v>
      </c>
      <c r="BV88" s="99" t="s">
        <v>76</v>
      </c>
      <c r="BW88" s="99" t="s">
        <v>83</v>
      </c>
      <c r="BX88" s="99" t="s">
        <v>77</v>
      </c>
    </row>
    <row r="89" spans="1:89">
      <c r="B89" s="22"/>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3"/>
    </row>
    <row r="90" spans="1:89" s="1" customFormat="1" ht="30" customHeight="1">
      <c r="B90" s="33"/>
      <c r="C90" s="82" t="s">
        <v>84</v>
      </c>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206">
        <f>ROUND(SUM(AG91:AG94),2)</f>
        <v>0</v>
      </c>
      <c r="AH90" s="206"/>
      <c r="AI90" s="206"/>
      <c r="AJ90" s="206"/>
      <c r="AK90" s="206"/>
      <c r="AL90" s="206"/>
      <c r="AM90" s="206"/>
      <c r="AN90" s="206">
        <f>ROUND(SUM(AN91:AN94),2)</f>
        <v>0</v>
      </c>
      <c r="AO90" s="206"/>
      <c r="AP90" s="206"/>
      <c r="AQ90" s="35"/>
      <c r="AS90" s="78" t="s">
        <v>85</v>
      </c>
      <c r="AT90" s="79" t="s">
        <v>86</v>
      </c>
      <c r="AU90" s="79" t="s">
        <v>38</v>
      </c>
      <c r="AV90" s="80" t="s">
        <v>61</v>
      </c>
    </row>
    <row r="91" spans="1:89" s="1" customFormat="1" ht="19.899999999999999" customHeight="1">
      <c r="B91" s="33"/>
      <c r="C91" s="34"/>
      <c r="D91" s="100" t="s">
        <v>87</v>
      </c>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178">
        <f>ROUND(AG87*AS91,2)</f>
        <v>0</v>
      </c>
      <c r="AH91" s="179"/>
      <c r="AI91" s="179"/>
      <c r="AJ91" s="179"/>
      <c r="AK91" s="179"/>
      <c r="AL91" s="179"/>
      <c r="AM91" s="179"/>
      <c r="AN91" s="179">
        <f>ROUND(AG91+AV91,2)</f>
        <v>0</v>
      </c>
      <c r="AO91" s="179"/>
      <c r="AP91" s="179"/>
      <c r="AQ91" s="35"/>
      <c r="AS91" s="101">
        <v>0</v>
      </c>
      <c r="AT91" s="102" t="s">
        <v>88</v>
      </c>
      <c r="AU91" s="102" t="s">
        <v>39</v>
      </c>
      <c r="AV91" s="103">
        <f>ROUND(IF(AU91="základná",AG91*L31,IF(AU91="znížená",AG91*L32,0)),2)</f>
        <v>0</v>
      </c>
      <c r="BV91" s="18" t="s">
        <v>89</v>
      </c>
      <c r="BY91" s="104">
        <f>IF(AU91="základná",AV91,0)</f>
        <v>0</v>
      </c>
      <c r="BZ91" s="104">
        <f>IF(AU91="znížená",AV91,0)</f>
        <v>0</v>
      </c>
      <c r="CA91" s="104">
        <v>0</v>
      </c>
      <c r="CB91" s="104">
        <v>0</v>
      </c>
      <c r="CC91" s="104">
        <v>0</v>
      </c>
      <c r="CD91" s="104">
        <f>IF(AU91="základná",AG91,0)</f>
        <v>0</v>
      </c>
      <c r="CE91" s="104">
        <f>IF(AU91="znížená",AG91,0)</f>
        <v>0</v>
      </c>
      <c r="CF91" s="104">
        <f>IF(AU91="zákl. prenesená",AG91,0)</f>
        <v>0</v>
      </c>
      <c r="CG91" s="104">
        <f>IF(AU91="zníž. prenesená",AG91,0)</f>
        <v>0</v>
      </c>
      <c r="CH91" s="104">
        <f>IF(AU91="nulová",AG91,0)</f>
        <v>0</v>
      </c>
      <c r="CI91" s="18">
        <f>IF(AU91="základná",1,IF(AU91="znížená",2,IF(AU91="zákl. prenesená",4,IF(AU91="zníž. prenesená",5,3))))</f>
        <v>1</v>
      </c>
      <c r="CJ91" s="18">
        <f>IF(AT91="stavebná časť",1,IF(8891="investičná časť",2,3))</f>
        <v>1</v>
      </c>
      <c r="CK91" s="18" t="str">
        <f>IF(D91="Vyplň vlastné","","x")</f>
        <v>x</v>
      </c>
    </row>
    <row r="92" spans="1:89" s="1" customFormat="1" ht="19.899999999999999" customHeight="1">
      <c r="B92" s="33"/>
      <c r="C92" s="34"/>
      <c r="D92" s="196" t="s">
        <v>90</v>
      </c>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34"/>
      <c r="AD92" s="34"/>
      <c r="AE92" s="34"/>
      <c r="AF92" s="34"/>
      <c r="AG92" s="178">
        <f>AG87*AS92</f>
        <v>0</v>
      </c>
      <c r="AH92" s="179"/>
      <c r="AI92" s="179"/>
      <c r="AJ92" s="179"/>
      <c r="AK92" s="179"/>
      <c r="AL92" s="179"/>
      <c r="AM92" s="179"/>
      <c r="AN92" s="179">
        <f>AG92+AV92</f>
        <v>0</v>
      </c>
      <c r="AO92" s="179"/>
      <c r="AP92" s="179"/>
      <c r="AQ92" s="35"/>
      <c r="AS92" s="105">
        <v>0</v>
      </c>
      <c r="AT92" s="106" t="s">
        <v>88</v>
      </c>
      <c r="AU92" s="106" t="s">
        <v>39</v>
      </c>
      <c r="AV92" s="107">
        <f>ROUND(IF(AU92="nulová",0,IF(OR(AU92="základná",AU92="zákl. prenesená"),AG92*L31,AG92*L32)),2)</f>
        <v>0</v>
      </c>
      <c r="BV92" s="18" t="s">
        <v>91</v>
      </c>
      <c r="BY92" s="104">
        <f>IF(AU92="základná",AV92,0)</f>
        <v>0</v>
      </c>
      <c r="BZ92" s="104">
        <f>IF(AU92="znížená",AV92,0)</f>
        <v>0</v>
      </c>
      <c r="CA92" s="104">
        <f>IF(AU92="zákl. prenesená",AV92,0)</f>
        <v>0</v>
      </c>
      <c r="CB92" s="104">
        <f>IF(AU92="zníž. prenesená",AV92,0)</f>
        <v>0</v>
      </c>
      <c r="CC92" s="104">
        <f>IF(AU92="nulová",AV92,0)</f>
        <v>0</v>
      </c>
      <c r="CD92" s="104">
        <f>IF(AU92="základná",AG92,0)</f>
        <v>0</v>
      </c>
      <c r="CE92" s="104">
        <f>IF(AU92="znížená",AG92,0)</f>
        <v>0</v>
      </c>
      <c r="CF92" s="104">
        <f>IF(AU92="zákl. prenesená",AG92,0)</f>
        <v>0</v>
      </c>
      <c r="CG92" s="104">
        <f>IF(AU92="zníž. prenesená",AG92,0)</f>
        <v>0</v>
      </c>
      <c r="CH92" s="104">
        <f>IF(AU92="nulová",AG92,0)</f>
        <v>0</v>
      </c>
      <c r="CI92" s="18">
        <f>IF(AU92="základná",1,IF(AU92="znížená",2,IF(AU92="zákl. prenesená",4,IF(AU92="zníž. prenesená",5,3))))</f>
        <v>1</v>
      </c>
      <c r="CJ92" s="18">
        <f>IF(AT92="stavebná časť",1,IF(8892="investičná časť",2,3))</f>
        <v>1</v>
      </c>
      <c r="CK92" s="18" t="str">
        <f>IF(D92="Vyplň vlastné","","x")</f>
        <v/>
      </c>
    </row>
    <row r="93" spans="1:89" s="1" customFormat="1" ht="19.899999999999999" customHeight="1">
      <c r="B93" s="33"/>
      <c r="C93" s="34"/>
      <c r="D93" s="196" t="s">
        <v>90</v>
      </c>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34"/>
      <c r="AD93" s="34"/>
      <c r="AE93" s="34"/>
      <c r="AF93" s="34"/>
      <c r="AG93" s="178">
        <f>AG87*AS93</f>
        <v>0</v>
      </c>
      <c r="AH93" s="179"/>
      <c r="AI93" s="179"/>
      <c r="AJ93" s="179"/>
      <c r="AK93" s="179"/>
      <c r="AL93" s="179"/>
      <c r="AM93" s="179"/>
      <c r="AN93" s="179">
        <f>AG93+AV93</f>
        <v>0</v>
      </c>
      <c r="AO93" s="179"/>
      <c r="AP93" s="179"/>
      <c r="AQ93" s="35"/>
      <c r="AS93" s="105">
        <v>0</v>
      </c>
      <c r="AT93" s="106" t="s">
        <v>88</v>
      </c>
      <c r="AU93" s="106" t="s">
        <v>39</v>
      </c>
      <c r="AV93" s="107">
        <f>ROUND(IF(AU93="nulová",0,IF(OR(AU93="základná",AU93="zákl. prenesená"),AG93*L31,AG93*L32)),2)</f>
        <v>0</v>
      </c>
      <c r="BV93" s="18" t="s">
        <v>91</v>
      </c>
      <c r="BY93" s="104">
        <f>IF(AU93="základná",AV93,0)</f>
        <v>0</v>
      </c>
      <c r="BZ93" s="104">
        <f>IF(AU93="znížená",AV93,0)</f>
        <v>0</v>
      </c>
      <c r="CA93" s="104">
        <f>IF(AU93="zákl. prenesená",AV93,0)</f>
        <v>0</v>
      </c>
      <c r="CB93" s="104">
        <f>IF(AU93="zníž. prenesená",AV93,0)</f>
        <v>0</v>
      </c>
      <c r="CC93" s="104">
        <f>IF(AU93="nulová",AV93,0)</f>
        <v>0</v>
      </c>
      <c r="CD93" s="104">
        <f>IF(AU93="základná",AG93,0)</f>
        <v>0</v>
      </c>
      <c r="CE93" s="104">
        <f>IF(AU93="znížená",AG93,0)</f>
        <v>0</v>
      </c>
      <c r="CF93" s="104">
        <f>IF(AU93="zákl. prenesená",AG93,0)</f>
        <v>0</v>
      </c>
      <c r="CG93" s="104">
        <f>IF(AU93="zníž. prenesená",AG93,0)</f>
        <v>0</v>
      </c>
      <c r="CH93" s="104">
        <f>IF(AU93="nulová",AG93,0)</f>
        <v>0</v>
      </c>
      <c r="CI93" s="18">
        <f>IF(AU93="základná",1,IF(AU93="znížená",2,IF(AU93="zákl. prenesená",4,IF(AU93="zníž. prenesená",5,3))))</f>
        <v>1</v>
      </c>
      <c r="CJ93" s="18">
        <f>IF(AT93="stavebná časť",1,IF(8893="investičná časť",2,3))</f>
        <v>1</v>
      </c>
      <c r="CK93" s="18" t="str">
        <f>IF(D93="Vyplň vlastné","","x")</f>
        <v/>
      </c>
    </row>
    <row r="94" spans="1:89" s="1" customFormat="1" ht="19.899999999999999" customHeight="1">
      <c r="B94" s="33"/>
      <c r="C94" s="34"/>
      <c r="D94" s="196" t="s">
        <v>90</v>
      </c>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34"/>
      <c r="AD94" s="34"/>
      <c r="AE94" s="34"/>
      <c r="AF94" s="34"/>
      <c r="AG94" s="178">
        <f>AG87*AS94</f>
        <v>0</v>
      </c>
      <c r="AH94" s="179"/>
      <c r="AI94" s="179"/>
      <c r="AJ94" s="179"/>
      <c r="AK94" s="179"/>
      <c r="AL94" s="179"/>
      <c r="AM94" s="179"/>
      <c r="AN94" s="179">
        <f>AG94+AV94</f>
        <v>0</v>
      </c>
      <c r="AO94" s="179"/>
      <c r="AP94" s="179"/>
      <c r="AQ94" s="35"/>
      <c r="AS94" s="108">
        <v>0</v>
      </c>
      <c r="AT94" s="109" t="s">
        <v>88</v>
      </c>
      <c r="AU94" s="109" t="s">
        <v>39</v>
      </c>
      <c r="AV94" s="110">
        <f>ROUND(IF(AU94="nulová",0,IF(OR(AU94="základná",AU94="zákl. prenesená"),AG94*L31,AG94*L32)),2)</f>
        <v>0</v>
      </c>
      <c r="BV94" s="18" t="s">
        <v>91</v>
      </c>
      <c r="BY94" s="104">
        <f>IF(AU94="základná",AV94,0)</f>
        <v>0</v>
      </c>
      <c r="BZ94" s="104">
        <f>IF(AU94="znížená",AV94,0)</f>
        <v>0</v>
      </c>
      <c r="CA94" s="104">
        <f>IF(AU94="zákl. prenesená",AV94,0)</f>
        <v>0</v>
      </c>
      <c r="CB94" s="104">
        <f>IF(AU94="zníž. prenesená",AV94,0)</f>
        <v>0</v>
      </c>
      <c r="CC94" s="104">
        <f>IF(AU94="nulová",AV94,0)</f>
        <v>0</v>
      </c>
      <c r="CD94" s="104">
        <f>IF(AU94="základná",AG94,0)</f>
        <v>0</v>
      </c>
      <c r="CE94" s="104">
        <f>IF(AU94="znížená",AG94,0)</f>
        <v>0</v>
      </c>
      <c r="CF94" s="104">
        <f>IF(AU94="zákl. prenesená",AG94,0)</f>
        <v>0</v>
      </c>
      <c r="CG94" s="104">
        <f>IF(AU94="zníž. prenesená",AG94,0)</f>
        <v>0</v>
      </c>
      <c r="CH94" s="104">
        <f>IF(AU94="nulová",AG94,0)</f>
        <v>0</v>
      </c>
      <c r="CI94" s="18">
        <f>IF(AU94="základná",1,IF(AU94="znížená",2,IF(AU94="zákl. prenesená",4,IF(AU94="zníž. prenesená",5,3))))</f>
        <v>1</v>
      </c>
      <c r="CJ94" s="18">
        <f>IF(AT94="stavebná časť",1,IF(8894="investičná časť",2,3))</f>
        <v>1</v>
      </c>
      <c r="CK94" s="18" t="str">
        <f>IF(D94="Vyplň vlastné","","x")</f>
        <v/>
      </c>
    </row>
    <row r="95" spans="1:89" s="1" customFormat="1" ht="10.9" customHeight="1">
      <c r="B95" s="33"/>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5"/>
    </row>
    <row r="96" spans="1:89" s="1" customFormat="1" ht="30" customHeight="1">
      <c r="B96" s="33"/>
      <c r="C96" s="111" t="s">
        <v>92</v>
      </c>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75">
        <f>ROUND(AG87+AG90,2)</f>
        <v>0</v>
      </c>
      <c r="AH96" s="175"/>
      <c r="AI96" s="175"/>
      <c r="AJ96" s="175"/>
      <c r="AK96" s="175"/>
      <c r="AL96" s="175"/>
      <c r="AM96" s="175"/>
      <c r="AN96" s="175">
        <f>AN87+AN90</f>
        <v>0</v>
      </c>
      <c r="AO96" s="175"/>
      <c r="AP96" s="175"/>
      <c r="AQ96" s="35"/>
    </row>
    <row r="97" spans="2:43" s="1" customFormat="1" ht="6.95" customHeight="1">
      <c r="B97" s="57"/>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9"/>
    </row>
  </sheetData>
  <sheetProtection algorithmName="SHA-512" hashValue="lb1r0xqdxEJ63G0PGr3CDXKhiQDvLn3zjLWoBW3+itIU+W9dUJgTD2KcICE8uDXGeGNnh9FsYoneMRlPL9aNXg==" saltValue="X78uJomQbzEmK2IYvjPQBlM0IksmRPQvM1Jc30793y9DFuZZ6lz9hYwMCw5wQ93fgJo3VMOfw7CiiNknRFZ8ZQ==" spinCount="10" sheet="1" objects="1" scenarios="1" formatColumns="0" formatRows="0"/>
  <mergeCells count="58">
    <mergeCell ref="C2:AP2"/>
    <mergeCell ref="C4:AP4"/>
    <mergeCell ref="BE5:BE34"/>
    <mergeCell ref="K5:AO5"/>
    <mergeCell ref="K6:AO6"/>
    <mergeCell ref="E14:AJ14"/>
    <mergeCell ref="E23:AN23"/>
    <mergeCell ref="AK26:AO26"/>
    <mergeCell ref="AK27:AO27"/>
    <mergeCell ref="AK29:AO29"/>
    <mergeCell ref="L31:O31"/>
    <mergeCell ref="W31:AE31"/>
    <mergeCell ref="AK31:AO31"/>
    <mergeCell ref="L32:O32"/>
    <mergeCell ref="W32:AE32"/>
    <mergeCell ref="AK32:AO32"/>
    <mergeCell ref="AG90:AM90"/>
    <mergeCell ref="AN90:AP90"/>
    <mergeCell ref="AK37:AO37"/>
    <mergeCell ref="L33:O33"/>
    <mergeCell ref="W33:AE33"/>
    <mergeCell ref="AK33:AO33"/>
    <mergeCell ref="L34:O34"/>
    <mergeCell ref="W34:AE34"/>
    <mergeCell ref="AK34:AO34"/>
    <mergeCell ref="C85:G85"/>
    <mergeCell ref="I85:AF85"/>
    <mergeCell ref="AG85:AM85"/>
    <mergeCell ref="AN85:AP85"/>
    <mergeCell ref="AN88:AP88"/>
    <mergeCell ref="AG88:AM88"/>
    <mergeCell ref="D88:H88"/>
    <mergeCell ref="J88:AF88"/>
    <mergeCell ref="AG87:AM87"/>
    <mergeCell ref="AN87:AP87"/>
    <mergeCell ref="AN93:AP93"/>
    <mergeCell ref="D94:AB94"/>
    <mergeCell ref="AG94:AM94"/>
    <mergeCell ref="AN94:AP94"/>
    <mergeCell ref="D92:AB92"/>
    <mergeCell ref="AG92:AM92"/>
    <mergeCell ref="AN92:AP92"/>
    <mergeCell ref="AG96:AM96"/>
    <mergeCell ref="AN96:AP96"/>
    <mergeCell ref="AR2:BE2"/>
    <mergeCell ref="AG91:AM91"/>
    <mergeCell ref="AN91:AP91"/>
    <mergeCell ref="C76:AP76"/>
    <mergeCell ref="L78:AO78"/>
    <mergeCell ref="AM82:AP82"/>
    <mergeCell ref="AS82:AT84"/>
    <mergeCell ref="AM83:AP83"/>
    <mergeCell ref="L35:O35"/>
    <mergeCell ref="W35:AE35"/>
    <mergeCell ref="AK35:AO35"/>
    <mergeCell ref="X37:AB37"/>
    <mergeCell ref="D93:AB93"/>
    <mergeCell ref="AG93:AM93"/>
  </mergeCells>
  <dataValidations count="2">
    <dataValidation type="list" allowBlank="1" showInputMessage="1" showErrorMessage="1" error="Povolené sú hodnoty základná, znížená, nulová." sqref="AU91:AU95">
      <formula1>"základná, znížená, nulová"</formula1>
    </dataValidation>
    <dataValidation type="list" allowBlank="1" showInputMessage="1" showErrorMessage="1" error="Povolené sú hodnoty stavebná časť, technologická časť, investičná časť." sqref="AT91:AT95">
      <formula1>"stavebná časť, technologická časť, investičná časť"</formula1>
    </dataValidation>
  </dataValidations>
  <hyperlinks>
    <hyperlink ref="K1:S1" location="C2" display="1) Súhrnný list stavby"/>
    <hyperlink ref="W1:AF1" location="C87" display="2) Rekapitulácia objektov"/>
    <hyperlink ref="A88" location="'002 - Technologická časť'!C2" displa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28"/>
  <sheetViews>
    <sheetView showGridLines="0" workbookViewId="0">
      <pane ySplit="1" topLeftCell="A2" activePane="bottomLeft" state="frozen"/>
      <selection pane="bottomLeft" activeCell="O9" sqref="O9:P9"/>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3"/>
      <c r="B1" s="11"/>
      <c r="C1" s="11"/>
      <c r="D1" s="12" t="s">
        <v>1</v>
      </c>
      <c r="E1" s="11"/>
      <c r="F1" s="13" t="s">
        <v>93</v>
      </c>
      <c r="G1" s="13"/>
      <c r="H1" s="234" t="s">
        <v>94</v>
      </c>
      <c r="I1" s="234"/>
      <c r="J1" s="234"/>
      <c r="K1" s="234"/>
      <c r="L1" s="13" t="s">
        <v>95</v>
      </c>
      <c r="M1" s="11"/>
      <c r="N1" s="11"/>
      <c r="O1" s="12" t="s">
        <v>96</v>
      </c>
      <c r="P1" s="11"/>
      <c r="Q1" s="11"/>
      <c r="R1" s="11"/>
      <c r="S1" s="13" t="s">
        <v>97</v>
      </c>
      <c r="T1" s="13"/>
      <c r="U1" s="113"/>
      <c r="V1" s="113"/>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09" t="s">
        <v>7</v>
      </c>
      <c r="D2" s="210"/>
      <c r="E2" s="210"/>
      <c r="F2" s="210"/>
      <c r="G2" s="210"/>
      <c r="H2" s="210"/>
      <c r="I2" s="210"/>
      <c r="J2" s="210"/>
      <c r="K2" s="210"/>
      <c r="L2" s="210"/>
      <c r="M2" s="210"/>
      <c r="N2" s="210"/>
      <c r="O2" s="210"/>
      <c r="P2" s="210"/>
      <c r="Q2" s="210"/>
      <c r="S2" s="176" t="s">
        <v>8</v>
      </c>
      <c r="T2" s="177"/>
      <c r="U2" s="177"/>
      <c r="V2" s="177"/>
      <c r="W2" s="177"/>
      <c r="X2" s="177"/>
      <c r="Y2" s="177"/>
      <c r="Z2" s="177"/>
      <c r="AA2" s="177"/>
      <c r="AB2" s="177"/>
      <c r="AC2" s="177"/>
      <c r="AT2" s="18" t="s">
        <v>83</v>
      </c>
    </row>
    <row r="3" spans="1:66" ht="6.95" customHeight="1">
      <c r="B3" s="19"/>
      <c r="C3" s="20"/>
      <c r="D3" s="20"/>
      <c r="E3" s="20"/>
      <c r="F3" s="20"/>
      <c r="G3" s="20"/>
      <c r="H3" s="20"/>
      <c r="I3" s="20"/>
      <c r="J3" s="20"/>
      <c r="K3" s="20"/>
      <c r="L3" s="20"/>
      <c r="M3" s="20"/>
      <c r="N3" s="20"/>
      <c r="O3" s="20"/>
      <c r="P3" s="20"/>
      <c r="Q3" s="20"/>
      <c r="R3" s="21"/>
      <c r="AT3" s="18" t="s">
        <v>74</v>
      </c>
    </row>
    <row r="4" spans="1:66" ht="36.950000000000003" customHeight="1">
      <c r="B4" s="22"/>
      <c r="C4" s="180" t="s">
        <v>98</v>
      </c>
      <c r="D4" s="181"/>
      <c r="E4" s="181"/>
      <c r="F4" s="181"/>
      <c r="G4" s="181"/>
      <c r="H4" s="181"/>
      <c r="I4" s="181"/>
      <c r="J4" s="181"/>
      <c r="K4" s="181"/>
      <c r="L4" s="181"/>
      <c r="M4" s="181"/>
      <c r="N4" s="181"/>
      <c r="O4" s="181"/>
      <c r="P4" s="181"/>
      <c r="Q4" s="181"/>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17</v>
      </c>
      <c r="E6" s="25"/>
      <c r="F6" s="231" t="str">
        <f>'Rekapitulácia stavby'!K6</f>
        <v>Fontána KK</v>
      </c>
      <c r="G6" s="232"/>
      <c r="H6" s="232"/>
      <c r="I6" s="232"/>
      <c r="J6" s="232"/>
      <c r="K6" s="232"/>
      <c r="L6" s="232"/>
      <c r="M6" s="232"/>
      <c r="N6" s="232"/>
      <c r="O6" s="232"/>
      <c r="P6" s="232"/>
      <c r="Q6" s="25"/>
      <c r="R6" s="23"/>
    </row>
    <row r="7" spans="1:66" s="1" customFormat="1" ht="32.85" customHeight="1">
      <c r="B7" s="33"/>
      <c r="C7" s="34"/>
      <c r="D7" s="28" t="s">
        <v>99</v>
      </c>
      <c r="E7" s="34"/>
      <c r="F7" s="215" t="s">
        <v>100</v>
      </c>
      <c r="G7" s="230"/>
      <c r="H7" s="230"/>
      <c r="I7" s="230"/>
      <c r="J7" s="230"/>
      <c r="K7" s="230"/>
      <c r="L7" s="230"/>
      <c r="M7" s="230"/>
      <c r="N7" s="230"/>
      <c r="O7" s="230"/>
      <c r="P7" s="230"/>
      <c r="Q7" s="34"/>
      <c r="R7" s="35"/>
    </row>
    <row r="8" spans="1:66" s="1" customFormat="1" ht="14.45" customHeight="1">
      <c r="B8" s="33"/>
      <c r="C8" s="34"/>
      <c r="D8" s="29" t="s">
        <v>19</v>
      </c>
      <c r="E8" s="34"/>
      <c r="F8" s="27" t="s">
        <v>20</v>
      </c>
      <c r="G8" s="34"/>
      <c r="H8" s="34"/>
      <c r="I8" s="34"/>
      <c r="J8" s="34"/>
      <c r="K8" s="34"/>
      <c r="L8" s="34"/>
      <c r="M8" s="29" t="s">
        <v>21</v>
      </c>
      <c r="N8" s="34"/>
      <c r="O8" s="27" t="s">
        <v>20</v>
      </c>
      <c r="P8" s="34"/>
      <c r="Q8" s="34"/>
      <c r="R8" s="35"/>
    </row>
    <row r="9" spans="1:66" s="1" customFormat="1" ht="14.45" customHeight="1">
      <c r="B9" s="33"/>
      <c r="C9" s="34"/>
      <c r="D9" s="29" t="s">
        <v>22</v>
      </c>
      <c r="E9" s="34"/>
      <c r="F9" s="27" t="s">
        <v>23</v>
      </c>
      <c r="G9" s="34"/>
      <c r="H9" s="34"/>
      <c r="I9" s="34"/>
      <c r="J9" s="34"/>
      <c r="K9" s="34"/>
      <c r="L9" s="34"/>
      <c r="M9" s="29" t="s">
        <v>24</v>
      </c>
      <c r="N9" s="34"/>
      <c r="O9" s="255">
        <f>'Rekapitulácia stavby'!AN8</f>
        <v>43248</v>
      </c>
      <c r="P9" s="233"/>
      <c r="Q9" s="34"/>
      <c r="R9" s="35"/>
    </row>
    <row r="10" spans="1:66" s="1" customFormat="1" ht="10.9" customHeight="1">
      <c r="B10" s="33"/>
      <c r="C10" s="34"/>
      <c r="D10" s="34"/>
      <c r="E10" s="34"/>
      <c r="F10" s="34"/>
      <c r="G10" s="34"/>
      <c r="H10" s="34"/>
      <c r="I10" s="34"/>
      <c r="J10" s="34"/>
      <c r="K10" s="34"/>
      <c r="L10" s="34"/>
      <c r="M10" s="34"/>
      <c r="N10" s="34"/>
      <c r="O10" s="34"/>
      <c r="P10" s="34"/>
      <c r="Q10" s="34"/>
      <c r="R10" s="35"/>
    </row>
    <row r="11" spans="1:66" s="1" customFormat="1" ht="14.45" customHeight="1">
      <c r="B11" s="33"/>
      <c r="C11" s="34"/>
      <c r="D11" s="29" t="s">
        <v>25</v>
      </c>
      <c r="E11" s="34"/>
      <c r="F11" s="34"/>
      <c r="G11" s="34"/>
      <c r="H11" s="34"/>
      <c r="I11" s="34"/>
      <c r="J11" s="34"/>
      <c r="K11" s="34"/>
      <c r="L11" s="34"/>
      <c r="M11" s="29" t="s">
        <v>26</v>
      </c>
      <c r="N11" s="34"/>
      <c r="O11" s="213" t="str">
        <f>IF('Rekapitulácia stavby'!AN10="","",'Rekapitulácia stavby'!AN10)</f>
        <v/>
      </c>
      <c r="P11" s="213"/>
      <c r="Q11" s="34"/>
      <c r="R11" s="35"/>
    </row>
    <row r="12" spans="1:66" s="1" customFormat="1" ht="18" customHeight="1">
      <c r="B12" s="33"/>
      <c r="C12" s="34"/>
      <c r="D12" s="34"/>
      <c r="E12" s="27" t="str">
        <f>IF('Rekapitulácia stavby'!E11="","",'Rekapitulácia stavby'!E11)</f>
        <v xml:space="preserve"> </v>
      </c>
      <c r="F12" s="34"/>
      <c r="G12" s="34"/>
      <c r="H12" s="34"/>
      <c r="I12" s="34"/>
      <c r="J12" s="34"/>
      <c r="K12" s="34"/>
      <c r="L12" s="34"/>
      <c r="M12" s="29" t="s">
        <v>27</v>
      </c>
      <c r="N12" s="34"/>
      <c r="O12" s="213" t="str">
        <f>IF('Rekapitulácia stavby'!AN11="","",'Rekapitulácia stavby'!AN11)</f>
        <v/>
      </c>
      <c r="P12" s="213"/>
      <c r="Q12" s="34"/>
      <c r="R12" s="35"/>
    </row>
    <row r="13" spans="1:66" s="1" customFormat="1" ht="6.95" customHeight="1">
      <c r="B13" s="33"/>
      <c r="C13" s="34"/>
      <c r="D13" s="34"/>
      <c r="E13" s="34"/>
      <c r="F13" s="34"/>
      <c r="G13" s="34"/>
      <c r="H13" s="34"/>
      <c r="I13" s="34"/>
      <c r="J13" s="34"/>
      <c r="K13" s="34"/>
      <c r="L13" s="34"/>
      <c r="M13" s="34"/>
      <c r="N13" s="34"/>
      <c r="O13" s="34"/>
      <c r="P13" s="34"/>
      <c r="Q13" s="34"/>
      <c r="R13" s="35"/>
    </row>
    <row r="14" spans="1:66" s="1" customFormat="1" ht="14.45" customHeight="1">
      <c r="B14" s="33"/>
      <c r="C14" s="34"/>
      <c r="D14" s="29" t="s">
        <v>28</v>
      </c>
      <c r="E14" s="34"/>
      <c r="F14" s="34"/>
      <c r="G14" s="34"/>
      <c r="H14" s="34"/>
      <c r="I14" s="34"/>
      <c r="J14" s="34"/>
      <c r="K14" s="34"/>
      <c r="L14" s="34"/>
      <c r="M14" s="29" t="s">
        <v>26</v>
      </c>
      <c r="N14" s="34"/>
      <c r="O14" s="253" t="str">
        <f>IF('Rekapitulácia stavby'!AN13="","",'Rekapitulácia stavby'!AN13)</f>
        <v>Vyplň údaj</v>
      </c>
      <c r="P14" s="213"/>
      <c r="Q14" s="34"/>
      <c r="R14" s="35"/>
    </row>
    <row r="15" spans="1:66" s="1" customFormat="1" ht="18" customHeight="1">
      <c r="B15" s="33"/>
      <c r="C15" s="34"/>
      <c r="D15" s="34"/>
      <c r="E15" s="253" t="str">
        <f>IF('Rekapitulácia stavby'!E14="","",'Rekapitulácia stavby'!E14)</f>
        <v>Vyplň údaj</v>
      </c>
      <c r="F15" s="254"/>
      <c r="G15" s="254"/>
      <c r="H15" s="254"/>
      <c r="I15" s="254"/>
      <c r="J15" s="254"/>
      <c r="K15" s="254"/>
      <c r="L15" s="254"/>
      <c r="M15" s="29" t="s">
        <v>27</v>
      </c>
      <c r="N15" s="34"/>
      <c r="O15" s="253" t="str">
        <f>IF('Rekapitulácia stavby'!AN14="","",'Rekapitulácia stavby'!AN14)</f>
        <v>Vyplň údaj</v>
      </c>
      <c r="P15" s="213"/>
      <c r="Q15" s="34"/>
      <c r="R15" s="35"/>
    </row>
    <row r="16" spans="1:66" s="1" customFormat="1" ht="6.95" customHeight="1">
      <c r="B16" s="33"/>
      <c r="C16" s="34"/>
      <c r="D16" s="34"/>
      <c r="E16" s="34"/>
      <c r="F16" s="34"/>
      <c r="G16" s="34"/>
      <c r="H16" s="34"/>
      <c r="I16" s="34"/>
      <c r="J16" s="34"/>
      <c r="K16" s="34"/>
      <c r="L16" s="34"/>
      <c r="M16" s="34"/>
      <c r="N16" s="34"/>
      <c r="O16" s="34"/>
      <c r="P16" s="34"/>
      <c r="Q16" s="34"/>
      <c r="R16" s="35"/>
    </row>
    <row r="17" spans="2:18" s="1" customFormat="1" ht="14.45" customHeight="1">
      <c r="B17" s="33"/>
      <c r="C17" s="34"/>
      <c r="D17" s="29" t="s">
        <v>30</v>
      </c>
      <c r="E17" s="34"/>
      <c r="F17" s="34"/>
      <c r="G17" s="34"/>
      <c r="H17" s="34"/>
      <c r="I17" s="34"/>
      <c r="J17" s="34"/>
      <c r="K17" s="34"/>
      <c r="L17" s="34"/>
      <c r="M17" s="29" t="s">
        <v>26</v>
      </c>
      <c r="N17" s="34"/>
      <c r="O17" s="213" t="str">
        <f>IF('Rekapitulácia stavby'!AN16="","",'Rekapitulácia stavby'!AN16)</f>
        <v/>
      </c>
      <c r="P17" s="213"/>
      <c r="Q17" s="34"/>
      <c r="R17" s="35"/>
    </row>
    <row r="18" spans="2:18" s="1" customFormat="1" ht="18" customHeight="1">
      <c r="B18" s="33"/>
      <c r="C18" s="34"/>
      <c r="D18" s="34"/>
      <c r="E18" s="27" t="str">
        <f>IF('Rekapitulácia stavby'!E17="","",'Rekapitulácia stavby'!E17)</f>
        <v xml:space="preserve"> </v>
      </c>
      <c r="F18" s="34"/>
      <c r="G18" s="34"/>
      <c r="H18" s="34"/>
      <c r="I18" s="34"/>
      <c r="J18" s="34"/>
      <c r="K18" s="34"/>
      <c r="L18" s="34"/>
      <c r="M18" s="29" t="s">
        <v>27</v>
      </c>
      <c r="N18" s="34"/>
      <c r="O18" s="213" t="str">
        <f>IF('Rekapitulácia stavby'!AN17="","",'Rekapitulácia stavby'!AN17)</f>
        <v/>
      </c>
      <c r="P18" s="213"/>
      <c r="Q18" s="34"/>
      <c r="R18" s="35"/>
    </row>
    <row r="19" spans="2:18" s="1" customFormat="1" ht="6.95" customHeight="1">
      <c r="B19" s="33"/>
      <c r="C19" s="34"/>
      <c r="D19" s="34"/>
      <c r="E19" s="34"/>
      <c r="F19" s="34"/>
      <c r="G19" s="34"/>
      <c r="H19" s="34"/>
      <c r="I19" s="34"/>
      <c r="J19" s="34"/>
      <c r="K19" s="34"/>
      <c r="L19" s="34"/>
      <c r="M19" s="34"/>
      <c r="N19" s="34"/>
      <c r="O19" s="34"/>
      <c r="P19" s="34"/>
      <c r="Q19" s="34"/>
      <c r="R19" s="35"/>
    </row>
    <row r="20" spans="2:18" s="1" customFormat="1" ht="14.45" customHeight="1">
      <c r="B20" s="33"/>
      <c r="C20" s="34"/>
      <c r="D20" s="29" t="s">
        <v>33</v>
      </c>
      <c r="E20" s="34"/>
      <c r="F20" s="34"/>
      <c r="G20" s="34"/>
      <c r="H20" s="34"/>
      <c r="I20" s="34"/>
      <c r="J20" s="34"/>
      <c r="K20" s="34"/>
      <c r="L20" s="34"/>
      <c r="M20" s="29" t="s">
        <v>26</v>
      </c>
      <c r="N20" s="34"/>
      <c r="O20" s="213" t="str">
        <f>IF('Rekapitulácia stavby'!AN19="","",'Rekapitulácia stavby'!AN19)</f>
        <v/>
      </c>
      <c r="P20" s="213"/>
      <c r="Q20" s="34"/>
      <c r="R20" s="35"/>
    </row>
    <row r="21" spans="2:18" s="1" customFormat="1" ht="18" customHeight="1">
      <c r="B21" s="33"/>
      <c r="C21" s="34"/>
      <c r="D21" s="34"/>
      <c r="E21" s="27" t="str">
        <f>IF('Rekapitulácia stavby'!E20="","",'Rekapitulácia stavby'!E20)</f>
        <v xml:space="preserve"> </v>
      </c>
      <c r="F21" s="34"/>
      <c r="G21" s="34"/>
      <c r="H21" s="34"/>
      <c r="I21" s="34"/>
      <c r="J21" s="34"/>
      <c r="K21" s="34"/>
      <c r="L21" s="34"/>
      <c r="M21" s="29" t="s">
        <v>27</v>
      </c>
      <c r="N21" s="34"/>
      <c r="O21" s="213" t="str">
        <f>IF('Rekapitulácia stavby'!AN20="","",'Rekapitulácia stavby'!AN20)</f>
        <v/>
      </c>
      <c r="P21" s="213"/>
      <c r="Q21" s="34"/>
      <c r="R21" s="35"/>
    </row>
    <row r="22" spans="2:18" s="1" customFormat="1" ht="6.95" customHeight="1">
      <c r="B22" s="33"/>
      <c r="C22" s="34"/>
      <c r="D22" s="34"/>
      <c r="E22" s="34"/>
      <c r="F22" s="34"/>
      <c r="G22" s="34"/>
      <c r="H22" s="34"/>
      <c r="I22" s="34"/>
      <c r="J22" s="34"/>
      <c r="K22" s="34"/>
      <c r="L22" s="34"/>
      <c r="M22" s="34"/>
      <c r="N22" s="34"/>
      <c r="O22" s="34"/>
      <c r="P22" s="34"/>
      <c r="Q22" s="34"/>
      <c r="R22" s="35"/>
    </row>
    <row r="23" spans="2:18" s="1" customFormat="1" ht="14.45" customHeight="1">
      <c r="B23" s="33"/>
      <c r="C23" s="34"/>
      <c r="D23" s="29" t="s">
        <v>34</v>
      </c>
      <c r="E23" s="34"/>
      <c r="F23" s="34"/>
      <c r="G23" s="34"/>
      <c r="H23" s="34"/>
      <c r="I23" s="34"/>
      <c r="J23" s="34"/>
      <c r="K23" s="34"/>
      <c r="L23" s="34"/>
      <c r="M23" s="34"/>
      <c r="N23" s="34"/>
      <c r="O23" s="34"/>
      <c r="P23" s="34"/>
      <c r="Q23" s="34"/>
      <c r="R23" s="35"/>
    </row>
    <row r="24" spans="2:18" s="1" customFormat="1" ht="16.5" customHeight="1">
      <c r="B24" s="33"/>
      <c r="C24" s="34"/>
      <c r="D24" s="34"/>
      <c r="E24" s="218" t="s">
        <v>20</v>
      </c>
      <c r="F24" s="218"/>
      <c r="G24" s="218"/>
      <c r="H24" s="218"/>
      <c r="I24" s="218"/>
      <c r="J24" s="218"/>
      <c r="K24" s="218"/>
      <c r="L24" s="218"/>
      <c r="M24" s="34"/>
      <c r="N24" s="34"/>
      <c r="O24" s="34"/>
      <c r="P24" s="34"/>
      <c r="Q24" s="34"/>
      <c r="R24" s="35"/>
    </row>
    <row r="25" spans="2:18" s="1" customFormat="1" ht="6.95" customHeight="1">
      <c r="B25" s="33"/>
      <c r="C25" s="34"/>
      <c r="D25" s="34"/>
      <c r="E25" s="34"/>
      <c r="F25" s="34"/>
      <c r="G25" s="34"/>
      <c r="H25" s="34"/>
      <c r="I25" s="34"/>
      <c r="J25" s="34"/>
      <c r="K25" s="34"/>
      <c r="L25" s="34"/>
      <c r="M25" s="34"/>
      <c r="N25" s="34"/>
      <c r="O25" s="34"/>
      <c r="P25" s="34"/>
      <c r="Q25" s="34"/>
      <c r="R25" s="35"/>
    </row>
    <row r="26" spans="2:18" s="1" customFormat="1" ht="6.95" customHeight="1">
      <c r="B26" s="33"/>
      <c r="C26" s="34"/>
      <c r="D26" s="49"/>
      <c r="E26" s="49"/>
      <c r="F26" s="49"/>
      <c r="G26" s="49"/>
      <c r="H26" s="49"/>
      <c r="I26" s="49"/>
      <c r="J26" s="49"/>
      <c r="K26" s="49"/>
      <c r="L26" s="49"/>
      <c r="M26" s="49"/>
      <c r="N26" s="49"/>
      <c r="O26" s="49"/>
      <c r="P26" s="49"/>
      <c r="Q26" s="34"/>
      <c r="R26" s="35"/>
    </row>
    <row r="27" spans="2:18" s="1" customFormat="1" ht="14.45" customHeight="1">
      <c r="B27" s="33"/>
      <c r="C27" s="34"/>
      <c r="D27" s="114" t="s">
        <v>101</v>
      </c>
      <c r="E27" s="34"/>
      <c r="F27" s="34"/>
      <c r="G27" s="34"/>
      <c r="H27" s="34"/>
      <c r="I27" s="34"/>
      <c r="J27" s="34"/>
      <c r="K27" s="34"/>
      <c r="L27" s="34"/>
      <c r="M27" s="219">
        <f>N88</f>
        <v>0</v>
      </c>
      <c r="N27" s="219"/>
      <c r="O27" s="219"/>
      <c r="P27" s="219"/>
      <c r="Q27" s="34"/>
      <c r="R27" s="35"/>
    </row>
    <row r="28" spans="2:18" s="1" customFormat="1" ht="14.45" customHeight="1">
      <c r="B28" s="33"/>
      <c r="C28" s="34"/>
      <c r="D28" s="32" t="s">
        <v>87</v>
      </c>
      <c r="E28" s="34"/>
      <c r="F28" s="34"/>
      <c r="G28" s="34"/>
      <c r="H28" s="34"/>
      <c r="I28" s="34"/>
      <c r="J28" s="34"/>
      <c r="K28" s="34"/>
      <c r="L28" s="34"/>
      <c r="M28" s="219">
        <f>N93</f>
        <v>0</v>
      </c>
      <c r="N28" s="219"/>
      <c r="O28" s="219"/>
      <c r="P28" s="219"/>
      <c r="Q28" s="34"/>
      <c r="R28" s="35"/>
    </row>
    <row r="29" spans="2:18" s="1" customFormat="1" ht="6.95" customHeight="1">
      <c r="B29" s="33"/>
      <c r="C29" s="34"/>
      <c r="D29" s="34"/>
      <c r="E29" s="34"/>
      <c r="F29" s="34"/>
      <c r="G29" s="34"/>
      <c r="H29" s="34"/>
      <c r="I29" s="34"/>
      <c r="J29" s="34"/>
      <c r="K29" s="34"/>
      <c r="L29" s="34"/>
      <c r="M29" s="34"/>
      <c r="N29" s="34"/>
      <c r="O29" s="34"/>
      <c r="P29" s="34"/>
      <c r="Q29" s="34"/>
      <c r="R29" s="35"/>
    </row>
    <row r="30" spans="2:18" s="1" customFormat="1" ht="25.35" customHeight="1">
      <c r="B30" s="33"/>
      <c r="C30" s="34"/>
      <c r="D30" s="115" t="s">
        <v>37</v>
      </c>
      <c r="E30" s="34"/>
      <c r="F30" s="34"/>
      <c r="G30" s="34"/>
      <c r="H30" s="34"/>
      <c r="I30" s="34"/>
      <c r="J30" s="34"/>
      <c r="K30" s="34"/>
      <c r="L30" s="34"/>
      <c r="M30" s="252">
        <f>ROUND(M27+M28,2)</f>
        <v>0</v>
      </c>
      <c r="N30" s="230"/>
      <c r="O30" s="230"/>
      <c r="P30" s="230"/>
      <c r="Q30" s="34"/>
      <c r="R30" s="35"/>
    </row>
    <row r="31" spans="2:18" s="1" customFormat="1" ht="6.95" customHeight="1">
      <c r="B31" s="33"/>
      <c r="C31" s="34"/>
      <c r="D31" s="49"/>
      <c r="E31" s="49"/>
      <c r="F31" s="49"/>
      <c r="G31" s="49"/>
      <c r="H31" s="49"/>
      <c r="I31" s="49"/>
      <c r="J31" s="49"/>
      <c r="K31" s="49"/>
      <c r="L31" s="49"/>
      <c r="M31" s="49"/>
      <c r="N31" s="49"/>
      <c r="O31" s="49"/>
      <c r="P31" s="49"/>
      <c r="Q31" s="34"/>
      <c r="R31" s="35"/>
    </row>
    <row r="32" spans="2:18" s="1" customFormat="1" ht="14.45" customHeight="1">
      <c r="B32" s="33"/>
      <c r="C32" s="34"/>
      <c r="D32" s="40" t="s">
        <v>38</v>
      </c>
      <c r="E32" s="40" t="s">
        <v>39</v>
      </c>
      <c r="F32" s="41">
        <v>0.2</v>
      </c>
      <c r="G32" s="116" t="s">
        <v>40</v>
      </c>
      <c r="H32" s="249">
        <f>ROUND((((SUM(BE93:BE100)+SUM(BE118:BE121))+SUM(BE123:BE127))),2)</f>
        <v>0</v>
      </c>
      <c r="I32" s="230"/>
      <c r="J32" s="230"/>
      <c r="K32" s="34"/>
      <c r="L32" s="34"/>
      <c r="M32" s="249">
        <f>ROUND(((ROUND((SUM(BE93:BE100)+SUM(BE118:BE121)), 2)*F32)+SUM(BE123:BE127)*F32),2)</f>
        <v>0</v>
      </c>
      <c r="N32" s="230"/>
      <c r="O32" s="230"/>
      <c r="P32" s="230"/>
      <c r="Q32" s="34"/>
      <c r="R32" s="35"/>
    </row>
    <row r="33" spans="2:18" s="1" customFormat="1" ht="14.45" customHeight="1">
      <c r="B33" s="33"/>
      <c r="C33" s="34"/>
      <c r="D33" s="34"/>
      <c r="E33" s="40" t="s">
        <v>41</v>
      </c>
      <c r="F33" s="41">
        <v>0.2</v>
      </c>
      <c r="G33" s="116" t="s">
        <v>40</v>
      </c>
      <c r="H33" s="249">
        <f>ROUND((((SUM(BF93:BF100)+SUM(BF118:BF121))+SUM(BF123:BF127))),2)</f>
        <v>0</v>
      </c>
      <c r="I33" s="230"/>
      <c r="J33" s="230"/>
      <c r="K33" s="34"/>
      <c r="L33" s="34"/>
      <c r="M33" s="249">
        <f>ROUND(((ROUND((SUM(BF93:BF100)+SUM(BF118:BF121)), 2)*F33)+SUM(BF123:BF127)*F33),2)</f>
        <v>0</v>
      </c>
      <c r="N33" s="230"/>
      <c r="O33" s="230"/>
      <c r="P33" s="230"/>
      <c r="Q33" s="34"/>
      <c r="R33" s="35"/>
    </row>
    <row r="34" spans="2:18" s="1" customFormat="1" ht="14.45" hidden="1" customHeight="1">
      <c r="B34" s="33"/>
      <c r="C34" s="34"/>
      <c r="D34" s="34"/>
      <c r="E34" s="40" t="s">
        <v>42</v>
      </c>
      <c r="F34" s="41">
        <v>0.2</v>
      </c>
      <c r="G34" s="116" t="s">
        <v>40</v>
      </c>
      <c r="H34" s="249">
        <f>ROUND((((SUM(BG93:BG100)+SUM(BG118:BG121))+SUM(BG123:BG127))),2)</f>
        <v>0</v>
      </c>
      <c r="I34" s="230"/>
      <c r="J34" s="230"/>
      <c r="K34" s="34"/>
      <c r="L34" s="34"/>
      <c r="M34" s="249">
        <v>0</v>
      </c>
      <c r="N34" s="230"/>
      <c r="O34" s="230"/>
      <c r="P34" s="230"/>
      <c r="Q34" s="34"/>
      <c r="R34" s="35"/>
    </row>
    <row r="35" spans="2:18" s="1" customFormat="1" ht="14.45" hidden="1" customHeight="1">
      <c r="B35" s="33"/>
      <c r="C35" s="34"/>
      <c r="D35" s="34"/>
      <c r="E35" s="40" t="s">
        <v>43</v>
      </c>
      <c r="F35" s="41">
        <v>0.2</v>
      </c>
      <c r="G35" s="116" t="s">
        <v>40</v>
      </c>
      <c r="H35" s="249">
        <f>ROUND((((SUM(BH93:BH100)+SUM(BH118:BH121))+SUM(BH123:BH127))),2)</f>
        <v>0</v>
      </c>
      <c r="I35" s="230"/>
      <c r="J35" s="230"/>
      <c r="K35" s="34"/>
      <c r="L35" s="34"/>
      <c r="M35" s="249">
        <v>0</v>
      </c>
      <c r="N35" s="230"/>
      <c r="O35" s="230"/>
      <c r="P35" s="230"/>
      <c r="Q35" s="34"/>
      <c r="R35" s="35"/>
    </row>
    <row r="36" spans="2:18" s="1" customFormat="1" ht="14.45" hidden="1" customHeight="1">
      <c r="B36" s="33"/>
      <c r="C36" s="34"/>
      <c r="D36" s="34"/>
      <c r="E36" s="40" t="s">
        <v>44</v>
      </c>
      <c r="F36" s="41">
        <v>0</v>
      </c>
      <c r="G36" s="116" t="s">
        <v>40</v>
      </c>
      <c r="H36" s="249">
        <f>ROUND((((SUM(BI93:BI100)+SUM(BI118:BI121))+SUM(BI123:BI127))),2)</f>
        <v>0</v>
      </c>
      <c r="I36" s="230"/>
      <c r="J36" s="230"/>
      <c r="K36" s="34"/>
      <c r="L36" s="34"/>
      <c r="M36" s="249">
        <v>0</v>
      </c>
      <c r="N36" s="230"/>
      <c r="O36" s="230"/>
      <c r="P36" s="230"/>
      <c r="Q36" s="34"/>
      <c r="R36" s="35"/>
    </row>
    <row r="37" spans="2:18" s="1" customFormat="1" ht="6.95" customHeight="1">
      <c r="B37" s="33"/>
      <c r="C37" s="34"/>
      <c r="D37" s="34"/>
      <c r="E37" s="34"/>
      <c r="F37" s="34"/>
      <c r="G37" s="34"/>
      <c r="H37" s="34"/>
      <c r="I37" s="34"/>
      <c r="J37" s="34"/>
      <c r="K37" s="34"/>
      <c r="L37" s="34"/>
      <c r="M37" s="34"/>
      <c r="N37" s="34"/>
      <c r="O37" s="34"/>
      <c r="P37" s="34"/>
      <c r="Q37" s="34"/>
      <c r="R37" s="35"/>
    </row>
    <row r="38" spans="2:18" s="1" customFormat="1" ht="25.35" customHeight="1">
      <c r="B38" s="33"/>
      <c r="C38" s="112"/>
      <c r="D38" s="117" t="s">
        <v>45</v>
      </c>
      <c r="E38" s="77"/>
      <c r="F38" s="77"/>
      <c r="G38" s="118" t="s">
        <v>46</v>
      </c>
      <c r="H38" s="119" t="s">
        <v>47</v>
      </c>
      <c r="I38" s="77"/>
      <c r="J38" s="77"/>
      <c r="K38" s="77"/>
      <c r="L38" s="250">
        <f>SUM(M30:M36)</f>
        <v>0</v>
      </c>
      <c r="M38" s="250"/>
      <c r="N38" s="250"/>
      <c r="O38" s="250"/>
      <c r="P38" s="251"/>
      <c r="Q38" s="112"/>
      <c r="R38" s="35"/>
    </row>
    <row r="39" spans="2:18" s="1" customFormat="1" ht="14.45" customHeight="1">
      <c r="B39" s="33"/>
      <c r="C39" s="34"/>
      <c r="D39" s="34"/>
      <c r="E39" s="34"/>
      <c r="F39" s="34"/>
      <c r="G39" s="34"/>
      <c r="H39" s="34"/>
      <c r="I39" s="34"/>
      <c r="J39" s="34"/>
      <c r="K39" s="34"/>
      <c r="L39" s="34"/>
      <c r="M39" s="34"/>
      <c r="N39" s="34"/>
      <c r="O39" s="34"/>
      <c r="P39" s="34"/>
      <c r="Q39" s="34"/>
      <c r="R39" s="35"/>
    </row>
    <row r="40" spans="2:18" s="1" customFormat="1" ht="14.45" customHeight="1">
      <c r="B40" s="33"/>
      <c r="C40" s="34"/>
      <c r="D40" s="34"/>
      <c r="E40" s="34"/>
      <c r="F40" s="34"/>
      <c r="G40" s="34"/>
      <c r="H40" s="34"/>
      <c r="I40" s="34"/>
      <c r="J40" s="34"/>
      <c r="K40" s="34"/>
      <c r="L40" s="34"/>
      <c r="M40" s="34"/>
      <c r="N40" s="34"/>
      <c r="O40" s="34"/>
      <c r="P40" s="34"/>
      <c r="Q40" s="34"/>
      <c r="R40" s="35"/>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3"/>
      <c r="C50" s="34"/>
      <c r="D50" s="48" t="s">
        <v>48</v>
      </c>
      <c r="E50" s="49"/>
      <c r="F50" s="49"/>
      <c r="G50" s="49"/>
      <c r="H50" s="50"/>
      <c r="I50" s="34"/>
      <c r="J50" s="48" t="s">
        <v>49</v>
      </c>
      <c r="K50" s="49"/>
      <c r="L50" s="49"/>
      <c r="M50" s="49"/>
      <c r="N50" s="49"/>
      <c r="O50" s="49"/>
      <c r="P50" s="50"/>
      <c r="Q50" s="34"/>
      <c r="R50" s="35"/>
    </row>
    <row r="51" spans="2:18">
      <c r="B51" s="22"/>
      <c r="C51" s="25"/>
      <c r="D51" s="51"/>
      <c r="E51" s="25"/>
      <c r="F51" s="25"/>
      <c r="G51" s="25"/>
      <c r="H51" s="52"/>
      <c r="I51" s="25"/>
      <c r="J51" s="51"/>
      <c r="K51" s="25"/>
      <c r="L51" s="25"/>
      <c r="M51" s="25"/>
      <c r="N51" s="25"/>
      <c r="O51" s="25"/>
      <c r="P51" s="52"/>
      <c r="Q51" s="25"/>
      <c r="R51" s="23"/>
    </row>
    <row r="52" spans="2:18">
      <c r="B52" s="22"/>
      <c r="C52" s="25"/>
      <c r="D52" s="51"/>
      <c r="E52" s="25"/>
      <c r="F52" s="25"/>
      <c r="G52" s="25"/>
      <c r="H52" s="52"/>
      <c r="I52" s="25"/>
      <c r="J52" s="51"/>
      <c r="K52" s="25"/>
      <c r="L52" s="25"/>
      <c r="M52" s="25"/>
      <c r="N52" s="25"/>
      <c r="O52" s="25"/>
      <c r="P52" s="52"/>
      <c r="Q52" s="25"/>
      <c r="R52" s="23"/>
    </row>
    <row r="53" spans="2:18">
      <c r="B53" s="22"/>
      <c r="C53" s="25"/>
      <c r="D53" s="51"/>
      <c r="E53" s="25"/>
      <c r="F53" s="25"/>
      <c r="G53" s="25"/>
      <c r="H53" s="52"/>
      <c r="I53" s="25"/>
      <c r="J53" s="51"/>
      <c r="K53" s="25"/>
      <c r="L53" s="25"/>
      <c r="M53" s="25"/>
      <c r="N53" s="25"/>
      <c r="O53" s="25"/>
      <c r="P53" s="52"/>
      <c r="Q53" s="25"/>
      <c r="R53" s="23"/>
    </row>
    <row r="54" spans="2:18">
      <c r="B54" s="22"/>
      <c r="C54" s="25"/>
      <c r="D54" s="51"/>
      <c r="E54" s="25"/>
      <c r="F54" s="25"/>
      <c r="G54" s="25"/>
      <c r="H54" s="52"/>
      <c r="I54" s="25"/>
      <c r="J54" s="51"/>
      <c r="K54" s="25"/>
      <c r="L54" s="25"/>
      <c r="M54" s="25"/>
      <c r="N54" s="25"/>
      <c r="O54" s="25"/>
      <c r="P54" s="52"/>
      <c r="Q54" s="25"/>
      <c r="R54" s="23"/>
    </row>
    <row r="55" spans="2:18">
      <c r="B55" s="22"/>
      <c r="C55" s="25"/>
      <c r="D55" s="51"/>
      <c r="E55" s="25"/>
      <c r="F55" s="25"/>
      <c r="G55" s="25"/>
      <c r="H55" s="52"/>
      <c r="I55" s="25"/>
      <c r="J55" s="51"/>
      <c r="K55" s="25"/>
      <c r="L55" s="25"/>
      <c r="M55" s="25"/>
      <c r="N55" s="25"/>
      <c r="O55" s="25"/>
      <c r="P55" s="52"/>
      <c r="Q55" s="25"/>
      <c r="R55" s="23"/>
    </row>
    <row r="56" spans="2:18">
      <c r="B56" s="22"/>
      <c r="C56" s="25"/>
      <c r="D56" s="51"/>
      <c r="E56" s="25"/>
      <c r="F56" s="25"/>
      <c r="G56" s="25"/>
      <c r="H56" s="52"/>
      <c r="I56" s="25"/>
      <c r="J56" s="51"/>
      <c r="K56" s="25"/>
      <c r="L56" s="25"/>
      <c r="M56" s="25"/>
      <c r="N56" s="25"/>
      <c r="O56" s="25"/>
      <c r="P56" s="52"/>
      <c r="Q56" s="25"/>
      <c r="R56" s="23"/>
    </row>
    <row r="57" spans="2:18">
      <c r="B57" s="22"/>
      <c r="C57" s="25"/>
      <c r="D57" s="51"/>
      <c r="E57" s="25"/>
      <c r="F57" s="25"/>
      <c r="G57" s="25"/>
      <c r="H57" s="52"/>
      <c r="I57" s="25"/>
      <c r="J57" s="51"/>
      <c r="K57" s="25"/>
      <c r="L57" s="25"/>
      <c r="M57" s="25"/>
      <c r="N57" s="25"/>
      <c r="O57" s="25"/>
      <c r="P57" s="52"/>
      <c r="Q57" s="25"/>
      <c r="R57" s="23"/>
    </row>
    <row r="58" spans="2:18">
      <c r="B58" s="22"/>
      <c r="C58" s="25"/>
      <c r="D58" s="51"/>
      <c r="E58" s="25"/>
      <c r="F58" s="25"/>
      <c r="G58" s="25"/>
      <c r="H58" s="52"/>
      <c r="I58" s="25"/>
      <c r="J58" s="51"/>
      <c r="K58" s="25"/>
      <c r="L58" s="25"/>
      <c r="M58" s="25"/>
      <c r="N58" s="25"/>
      <c r="O58" s="25"/>
      <c r="P58" s="52"/>
      <c r="Q58" s="25"/>
      <c r="R58" s="23"/>
    </row>
    <row r="59" spans="2:18" s="1" customFormat="1" ht="15">
      <c r="B59" s="33"/>
      <c r="C59" s="34"/>
      <c r="D59" s="53" t="s">
        <v>50</v>
      </c>
      <c r="E59" s="54"/>
      <c r="F59" s="54"/>
      <c r="G59" s="55" t="s">
        <v>51</v>
      </c>
      <c r="H59" s="56"/>
      <c r="I59" s="34"/>
      <c r="J59" s="53" t="s">
        <v>50</v>
      </c>
      <c r="K59" s="54"/>
      <c r="L59" s="54"/>
      <c r="M59" s="54"/>
      <c r="N59" s="55" t="s">
        <v>51</v>
      </c>
      <c r="O59" s="54"/>
      <c r="P59" s="56"/>
      <c r="Q59" s="34"/>
      <c r="R59" s="35"/>
    </row>
    <row r="60" spans="2:18">
      <c r="B60" s="22"/>
      <c r="C60" s="25"/>
      <c r="D60" s="25"/>
      <c r="E60" s="25"/>
      <c r="F60" s="25"/>
      <c r="G60" s="25"/>
      <c r="H60" s="25"/>
      <c r="I60" s="25"/>
      <c r="J60" s="25"/>
      <c r="K60" s="25"/>
      <c r="L60" s="25"/>
      <c r="M60" s="25"/>
      <c r="N60" s="25"/>
      <c r="O60" s="25"/>
      <c r="P60" s="25"/>
      <c r="Q60" s="25"/>
      <c r="R60" s="23"/>
    </row>
    <row r="61" spans="2:18" s="1" customFormat="1" ht="15">
      <c r="B61" s="33"/>
      <c r="C61" s="34"/>
      <c r="D61" s="48" t="s">
        <v>52</v>
      </c>
      <c r="E61" s="49"/>
      <c r="F61" s="49"/>
      <c r="G61" s="49"/>
      <c r="H61" s="50"/>
      <c r="I61" s="34"/>
      <c r="J61" s="48" t="s">
        <v>53</v>
      </c>
      <c r="K61" s="49"/>
      <c r="L61" s="49"/>
      <c r="M61" s="49"/>
      <c r="N61" s="49"/>
      <c r="O61" s="49"/>
      <c r="P61" s="50"/>
      <c r="Q61" s="34"/>
      <c r="R61" s="35"/>
    </row>
    <row r="62" spans="2:18">
      <c r="B62" s="22"/>
      <c r="C62" s="25"/>
      <c r="D62" s="51"/>
      <c r="E62" s="25"/>
      <c r="F62" s="25"/>
      <c r="G62" s="25"/>
      <c r="H62" s="52"/>
      <c r="I62" s="25"/>
      <c r="J62" s="51"/>
      <c r="K62" s="25"/>
      <c r="L62" s="25"/>
      <c r="M62" s="25"/>
      <c r="N62" s="25"/>
      <c r="O62" s="25"/>
      <c r="P62" s="52"/>
      <c r="Q62" s="25"/>
      <c r="R62" s="23"/>
    </row>
    <row r="63" spans="2:18">
      <c r="B63" s="22"/>
      <c r="C63" s="25"/>
      <c r="D63" s="51"/>
      <c r="E63" s="25"/>
      <c r="F63" s="25"/>
      <c r="G63" s="25"/>
      <c r="H63" s="52"/>
      <c r="I63" s="25"/>
      <c r="J63" s="51"/>
      <c r="K63" s="25"/>
      <c r="L63" s="25"/>
      <c r="M63" s="25"/>
      <c r="N63" s="25"/>
      <c r="O63" s="25"/>
      <c r="P63" s="52"/>
      <c r="Q63" s="25"/>
      <c r="R63" s="23"/>
    </row>
    <row r="64" spans="2:18">
      <c r="B64" s="22"/>
      <c r="C64" s="25"/>
      <c r="D64" s="51"/>
      <c r="E64" s="25"/>
      <c r="F64" s="25"/>
      <c r="G64" s="25"/>
      <c r="H64" s="52"/>
      <c r="I64" s="25"/>
      <c r="J64" s="51"/>
      <c r="K64" s="25"/>
      <c r="L64" s="25"/>
      <c r="M64" s="25"/>
      <c r="N64" s="25"/>
      <c r="O64" s="25"/>
      <c r="P64" s="52"/>
      <c r="Q64" s="25"/>
      <c r="R64" s="23"/>
    </row>
    <row r="65" spans="2:21">
      <c r="B65" s="22"/>
      <c r="C65" s="25"/>
      <c r="D65" s="51"/>
      <c r="E65" s="25"/>
      <c r="F65" s="25"/>
      <c r="G65" s="25"/>
      <c r="H65" s="52"/>
      <c r="I65" s="25"/>
      <c r="J65" s="51"/>
      <c r="K65" s="25"/>
      <c r="L65" s="25"/>
      <c r="M65" s="25"/>
      <c r="N65" s="25"/>
      <c r="O65" s="25"/>
      <c r="P65" s="52"/>
      <c r="Q65" s="25"/>
      <c r="R65" s="23"/>
    </row>
    <row r="66" spans="2:21">
      <c r="B66" s="22"/>
      <c r="C66" s="25"/>
      <c r="D66" s="51"/>
      <c r="E66" s="25"/>
      <c r="F66" s="25"/>
      <c r="G66" s="25"/>
      <c r="H66" s="52"/>
      <c r="I66" s="25"/>
      <c r="J66" s="51"/>
      <c r="K66" s="25"/>
      <c r="L66" s="25"/>
      <c r="M66" s="25"/>
      <c r="N66" s="25"/>
      <c r="O66" s="25"/>
      <c r="P66" s="52"/>
      <c r="Q66" s="25"/>
      <c r="R66" s="23"/>
    </row>
    <row r="67" spans="2:21">
      <c r="B67" s="22"/>
      <c r="C67" s="25"/>
      <c r="D67" s="51"/>
      <c r="E67" s="25"/>
      <c r="F67" s="25"/>
      <c r="G67" s="25"/>
      <c r="H67" s="52"/>
      <c r="I67" s="25"/>
      <c r="J67" s="51"/>
      <c r="K67" s="25"/>
      <c r="L67" s="25"/>
      <c r="M67" s="25"/>
      <c r="N67" s="25"/>
      <c r="O67" s="25"/>
      <c r="P67" s="52"/>
      <c r="Q67" s="25"/>
      <c r="R67" s="23"/>
    </row>
    <row r="68" spans="2:21">
      <c r="B68" s="22"/>
      <c r="C68" s="25"/>
      <c r="D68" s="51"/>
      <c r="E68" s="25"/>
      <c r="F68" s="25"/>
      <c r="G68" s="25"/>
      <c r="H68" s="52"/>
      <c r="I68" s="25"/>
      <c r="J68" s="51"/>
      <c r="K68" s="25"/>
      <c r="L68" s="25"/>
      <c r="M68" s="25"/>
      <c r="N68" s="25"/>
      <c r="O68" s="25"/>
      <c r="P68" s="52"/>
      <c r="Q68" s="25"/>
      <c r="R68" s="23"/>
    </row>
    <row r="69" spans="2:21">
      <c r="B69" s="22"/>
      <c r="C69" s="25"/>
      <c r="D69" s="51"/>
      <c r="E69" s="25"/>
      <c r="F69" s="25"/>
      <c r="G69" s="25"/>
      <c r="H69" s="52"/>
      <c r="I69" s="25"/>
      <c r="J69" s="51"/>
      <c r="K69" s="25"/>
      <c r="L69" s="25"/>
      <c r="M69" s="25"/>
      <c r="N69" s="25"/>
      <c r="O69" s="25"/>
      <c r="P69" s="52"/>
      <c r="Q69" s="25"/>
      <c r="R69" s="23"/>
    </row>
    <row r="70" spans="2:21" s="1" customFormat="1" ht="15">
      <c r="B70" s="33"/>
      <c r="C70" s="34"/>
      <c r="D70" s="53" t="s">
        <v>50</v>
      </c>
      <c r="E70" s="54"/>
      <c r="F70" s="54"/>
      <c r="G70" s="55" t="s">
        <v>51</v>
      </c>
      <c r="H70" s="56"/>
      <c r="I70" s="34"/>
      <c r="J70" s="53" t="s">
        <v>50</v>
      </c>
      <c r="K70" s="54"/>
      <c r="L70" s="54"/>
      <c r="M70" s="54"/>
      <c r="N70" s="55" t="s">
        <v>51</v>
      </c>
      <c r="O70" s="54"/>
      <c r="P70" s="56"/>
      <c r="Q70" s="34"/>
      <c r="R70" s="35"/>
    </row>
    <row r="71" spans="2:21" s="1" customFormat="1" ht="14.45" customHeight="1">
      <c r="B71" s="57"/>
      <c r="C71" s="58"/>
      <c r="D71" s="58"/>
      <c r="E71" s="58"/>
      <c r="F71" s="58"/>
      <c r="G71" s="58"/>
      <c r="H71" s="58"/>
      <c r="I71" s="58"/>
      <c r="J71" s="58"/>
      <c r="K71" s="58"/>
      <c r="L71" s="58"/>
      <c r="M71" s="58"/>
      <c r="N71" s="58"/>
      <c r="O71" s="58"/>
      <c r="P71" s="58"/>
      <c r="Q71" s="58"/>
      <c r="R71" s="59"/>
    </row>
    <row r="75" spans="2:21" s="1" customFormat="1" ht="6.95" customHeight="1">
      <c r="B75" s="120"/>
      <c r="C75" s="121"/>
      <c r="D75" s="121"/>
      <c r="E75" s="121"/>
      <c r="F75" s="121"/>
      <c r="G75" s="121"/>
      <c r="H75" s="121"/>
      <c r="I75" s="121"/>
      <c r="J75" s="121"/>
      <c r="K75" s="121"/>
      <c r="L75" s="121"/>
      <c r="M75" s="121"/>
      <c r="N75" s="121"/>
      <c r="O75" s="121"/>
      <c r="P75" s="121"/>
      <c r="Q75" s="121"/>
      <c r="R75" s="122"/>
    </row>
    <row r="76" spans="2:21" s="1" customFormat="1" ht="36.950000000000003" customHeight="1">
      <c r="B76" s="33"/>
      <c r="C76" s="180" t="s">
        <v>102</v>
      </c>
      <c r="D76" s="181"/>
      <c r="E76" s="181"/>
      <c r="F76" s="181"/>
      <c r="G76" s="181"/>
      <c r="H76" s="181"/>
      <c r="I76" s="181"/>
      <c r="J76" s="181"/>
      <c r="K76" s="181"/>
      <c r="L76" s="181"/>
      <c r="M76" s="181"/>
      <c r="N76" s="181"/>
      <c r="O76" s="181"/>
      <c r="P76" s="181"/>
      <c r="Q76" s="181"/>
      <c r="R76" s="35"/>
      <c r="T76" s="123"/>
      <c r="U76" s="123"/>
    </row>
    <row r="77" spans="2:21" s="1" customFormat="1" ht="6.95" customHeight="1">
      <c r="B77" s="33"/>
      <c r="C77" s="34"/>
      <c r="D77" s="34"/>
      <c r="E77" s="34"/>
      <c r="F77" s="34"/>
      <c r="G77" s="34"/>
      <c r="H77" s="34"/>
      <c r="I77" s="34"/>
      <c r="J77" s="34"/>
      <c r="K77" s="34"/>
      <c r="L77" s="34"/>
      <c r="M77" s="34"/>
      <c r="N77" s="34"/>
      <c r="O77" s="34"/>
      <c r="P77" s="34"/>
      <c r="Q77" s="34"/>
      <c r="R77" s="35"/>
      <c r="T77" s="123"/>
      <c r="U77" s="123"/>
    </row>
    <row r="78" spans="2:21" s="1" customFormat="1" ht="30" customHeight="1">
      <c r="B78" s="33"/>
      <c r="C78" s="29" t="s">
        <v>17</v>
      </c>
      <c r="D78" s="34"/>
      <c r="E78" s="34"/>
      <c r="F78" s="231" t="str">
        <f>F6</f>
        <v>Fontána KK</v>
      </c>
      <c r="G78" s="232"/>
      <c r="H78" s="232"/>
      <c r="I78" s="232"/>
      <c r="J78" s="232"/>
      <c r="K78" s="232"/>
      <c r="L78" s="232"/>
      <c r="M78" s="232"/>
      <c r="N78" s="232"/>
      <c r="O78" s="232"/>
      <c r="P78" s="232"/>
      <c r="Q78" s="34"/>
      <c r="R78" s="35"/>
      <c r="T78" s="123"/>
      <c r="U78" s="123"/>
    </row>
    <row r="79" spans="2:21" s="1" customFormat="1" ht="36.950000000000003" customHeight="1">
      <c r="B79" s="33"/>
      <c r="C79" s="67" t="s">
        <v>99</v>
      </c>
      <c r="D79" s="34"/>
      <c r="E79" s="34"/>
      <c r="F79" s="182" t="str">
        <f>F7</f>
        <v>002 - Technologická časť</v>
      </c>
      <c r="G79" s="230"/>
      <c r="H79" s="230"/>
      <c r="I79" s="230"/>
      <c r="J79" s="230"/>
      <c r="K79" s="230"/>
      <c r="L79" s="230"/>
      <c r="M79" s="230"/>
      <c r="N79" s="230"/>
      <c r="O79" s="230"/>
      <c r="P79" s="230"/>
      <c r="Q79" s="34"/>
      <c r="R79" s="35"/>
      <c r="T79" s="123"/>
      <c r="U79" s="123"/>
    </row>
    <row r="80" spans="2:21" s="1" customFormat="1" ht="6.95" customHeight="1">
      <c r="B80" s="33"/>
      <c r="C80" s="34"/>
      <c r="D80" s="34"/>
      <c r="E80" s="34"/>
      <c r="F80" s="34"/>
      <c r="G80" s="34"/>
      <c r="H80" s="34"/>
      <c r="I80" s="34"/>
      <c r="J80" s="34"/>
      <c r="K80" s="34"/>
      <c r="L80" s="34"/>
      <c r="M80" s="34"/>
      <c r="N80" s="34"/>
      <c r="O80" s="34"/>
      <c r="P80" s="34"/>
      <c r="Q80" s="34"/>
      <c r="R80" s="35"/>
      <c r="T80" s="123"/>
      <c r="U80" s="123"/>
    </row>
    <row r="81" spans="2:65" s="1" customFormat="1" ht="18" customHeight="1">
      <c r="B81" s="33"/>
      <c r="C81" s="29" t="s">
        <v>22</v>
      </c>
      <c r="D81" s="34"/>
      <c r="E81" s="34"/>
      <c r="F81" s="27" t="str">
        <f>F9</f>
        <v xml:space="preserve"> </v>
      </c>
      <c r="G81" s="34"/>
      <c r="H81" s="34"/>
      <c r="I81" s="34"/>
      <c r="J81" s="34"/>
      <c r="K81" s="29" t="s">
        <v>24</v>
      </c>
      <c r="L81" s="34"/>
      <c r="M81" s="233">
        <f>IF(O9="","",O9)</f>
        <v>43248</v>
      </c>
      <c r="N81" s="233"/>
      <c r="O81" s="233"/>
      <c r="P81" s="233"/>
      <c r="Q81" s="34"/>
      <c r="R81" s="35"/>
      <c r="T81" s="123"/>
      <c r="U81" s="123"/>
    </row>
    <row r="82" spans="2:65" s="1" customFormat="1" ht="6.95" customHeight="1">
      <c r="B82" s="33"/>
      <c r="C82" s="34"/>
      <c r="D82" s="34"/>
      <c r="E82" s="34"/>
      <c r="F82" s="34"/>
      <c r="G82" s="34"/>
      <c r="H82" s="34"/>
      <c r="I82" s="34"/>
      <c r="J82" s="34"/>
      <c r="K82" s="34"/>
      <c r="L82" s="34"/>
      <c r="M82" s="34"/>
      <c r="N82" s="34"/>
      <c r="O82" s="34"/>
      <c r="P82" s="34"/>
      <c r="Q82" s="34"/>
      <c r="R82" s="35"/>
      <c r="T82" s="123"/>
      <c r="U82" s="123"/>
    </row>
    <row r="83" spans="2:65" s="1" customFormat="1" ht="15">
      <c r="B83" s="33"/>
      <c r="C83" s="29" t="s">
        <v>25</v>
      </c>
      <c r="D83" s="34"/>
      <c r="E83" s="34"/>
      <c r="F83" s="27" t="str">
        <f>E12</f>
        <v xml:space="preserve"> </v>
      </c>
      <c r="G83" s="34"/>
      <c r="H83" s="34"/>
      <c r="I83" s="34"/>
      <c r="J83" s="34"/>
      <c r="K83" s="29" t="s">
        <v>30</v>
      </c>
      <c r="L83" s="34"/>
      <c r="M83" s="213" t="str">
        <f>E18</f>
        <v xml:space="preserve"> </v>
      </c>
      <c r="N83" s="213"/>
      <c r="O83" s="213"/>
      <c r="P83" s="213"/>
      <c r="Q83" s="213"/>
      <c r="R83" s="35"/>
      <c r="T83" s="123"/>
      <c r="U83" s="123"/>
    </row>
    <row r="84" spans="2:65" s="1" customFormat="1" ht="14.45" customHeight="1">
      <c r="B84" s="33"/>
      <c r="C84" s="29" t="s">
        <v>28</v>
      </c>
      <c r="D84" s="34"/>
      <c r="E84" s="34"/>
      <c r="F84" s="27" t="str">
        <f>IF(E15="","",E15)</f>
        <v>Vyplň údaj</v>
      </c>
      <c r="G84" s="34"/>
      <c r="H84" s="34"/>
      <c r="I84" s="34"/>
      <c r="J84" s="34"/>
      <c r="K84" s="29" t="s">
        <v>33</v>
      </c>
      <c r="L84" s="34"/>
      <c r="M84" s="213" t="str">
        <f>E21</f>
        <v xml:space="preserve"> </v>
      </c>
      <c r="N84" s="213"/>
      <c r="O84" s="213"/>
      <c r="P84" s="213"/>
      <c r="Q84" s="213"/>
      <c r="R84" s="35"/>
      <c r="T84" s="123"/>
      <c r="U84" s="123"/>
    </row>
    <row r="85" spans="2:65" s="1" customFormat="1" ht="10.35" customHeight="1">
      <c r="B85" s="33"/>
      <c r="C85" s="34"/>
      <c r="D85" s="34"/>
      <c r="E85" s="34"/>
      <c r="F85" s="34"/>
      <c r="G85" s="34"/>
      <c r="H85" s="34"/>
      <c r="I85" s="34"/>
      <c r="J85" s="34"/>
      <c r="K85" s="34"/>
      <c r="L85" s="34"/>
      <c r="M85" s="34"/>
      <c r="N85" s="34"/>
      <c r="O85" s="34"/>
      <c r="P85" s="34"/>
      <c r="Q85" s="34"/>
      <c r="R85" s="35"/>
      <c r="T85" s="123"/>
      <c r="U85" s="123"/>
    </row>
    <row r="86" spans="2:65" s="1" customFormat="1" ht="29.25" customHeight="1">
      <c r="B86" s="33"/>
      <c r="C86" s="247" t="s">
        <v>103</v>
      </c>
      <c r="D86" s="248"/>
      <c r="E86" s="248"/>
      <c r="F86" s="248"/>
      <c r="G86" s="248"/>
      <c r="H86" s="112"/>
      <c r="I86" s="112"/>
      <c r="J86" s="112"/>
      <c r="K86" s="112"/>
      <c r="L86" s="112"/>
      <c r="M86" s="112"/>
      <c r="N86" s="247" t="s">
        <v>104</v>
      </c>
      <c r="O86" s="248"/>
      <c r="P86" s="248"/>
      <c r="Q86" s="248"/>
      <c r="R86" s="35"/>
      <c r="T86" s="123"/>
      <c r="U86" s="123"/>
    </row>
    <row r="87" spans="2:65" s="1" customFormat="1" ht="10.35" customHeight="1">
      <c r="B87" s="33"/>
      <c r="C87" s="34"/>
      <c r="D87" s="34"/>
      <c r="E87" s="34"/>
      <c r="F87" s="34"/>
      <c r="G87" s="34"/>
      <c r="H87" s="34"/>
      <c r="I87" s="34"/>
      <c r="J87" s="34"/>
      <c r="K87" s="34"/>
      <c r="L87" s="34"/>
      <c r="M87" s="34"/>
      <c r="N87" s="34"/>
      <c r="O87" s="34"/>
      <c r="P87" s="34"/>
      <c r="Q87" s="34"/>
      <c r="R87" s="35"/>
      <c r="T87" s="123"/>
      <c r="U87" s="123"/>
    </row>
    <row r="88" spans="2:65" s="1" customFormat="1" ht="29.25" customHeight="1">
      <c r="B88" s="33"/>
      <c r="C88" s="124" t="s">
        <v>105</v>
      </c>
      <c r="D88" s="34"/>
      <c r="E88" s="34"/>
      <c r="F88" s="34"/>
      <c r="G88" s="34"/>
      <c r="H88" s="34"/>
      <c r="I88" s="34"/>
      <c r="J88" s="34"/>
      <c r="K88" s="34"/>
      <c r="L88" s="34"/>
      <c r="M88" s="34"/>
      <c r="N88" s="206">
        <f>N118</f>
        <v>0</v>
      </c>
      <c r="O88" s="242"/>
      <c r="P88" s="242"/>
      <c r="Q88" s="242"/>
      <c r="R88" s="35"/>
      <c r="T88" s="123"/>
      <c r="U88" s="123"/>
      <c r="AU88" s="18" t="s">
        <v>106</v>
      </c>
    </row>
    <row r="89" spans="2:65" s="6" customFormat="1" ht="24.95" customHeight="1">
      <c r="B89" s="125"/>
      <c r="C89" s="126"/>
      <c r="D89" s="127" t="s">
        <v>107</v>
      </c>
      <c r="E89" s="126"/>
      <c r="F89" s="126"/>
      <c r="G89" s="126"/>
      <c r="H89" s="126"/>
      <c r="I89" s="126"/>
      <c r="J89" s="126"/>
      <c r="K89" s="126"/>
      <c r="L89" s="126"/>
      <c r="M89" s="126"/>
      <c r="N89" s="243">
        <f>N119</f>
        <v>0</v>
      </c>
      <c r="O89" s="244"/>
      <c r="P89" s="244"/>
      <c r="Q89" s="244"/>
      <c r="R89" s="128"/>
      <c r="T89" s="129"/>
      <c r="U89" s="129"/>
    </row>
    <row r="90" spans="2:65" s="7" customFormat="1" ht="19.899999999999999" customHeight="1">
      <c r="B90" s="130"/>
      <c r="C90" s="131"/>
      <c r="D90" s="100" t="s">
        <v>108</v>
      </c>
      <c r="E90" s="131"/>
      <c r="F90" s="131"/>
      <c r="G90" s="131"/>
      <c r="H90" s="131"/>
      <c r="I90" s="131"/>
      <c r="J90" s="131"/>
      <c r="K90" s="131"/>
      <c r="L90" s="131"/>
      <c r="M90" s="131"/>
      <c r="N90" s="179">
        <f>N120</f>
        <v>0</v>
      </c>
      <c r="O90" s="245"/>
      <c r="P90" s="245"/>
      <c r="Q90" s="245"/>
      <c r="R90" s="132"/>
      <c r="T90" s="133"/>
      <c r="U90" s="133"/>
    </row>
    <row r="91" spans="2:65" s="6" customFormat="1" ht="21.75" customHeight="1">
      <c r="B91" s="125"/>
      <c r="C91" s="126"/>
      <c r="D91" s="127" t="s">
        <v>109</v>
      </c>
      <c r="E91" s="126"/>
      <c r="F91" s="126"/>
      <c r="G91" s="126"/>
      <c r="H91" s="126"/>
      <c r="I91" s="126"/>
      <c r="J91" s="126"/>
      <c r="K91" s="126"/>
      <c r="L91" s="126"/>
      <c r="M91" s="126"/>
      <c r="N91" s="224">
        <f>N122</f>
        <v>0</v>
      </c>
      <c r="O91" s="244"/>
      <c r="P91" s="244"/>
      <c r="Q91" s="244"/>
      <c r="R91" s="128"/>
      <c r="T91" s="129"/>
      <c r="U91" s="129"/>
    </row>
    <row r="92" spans="2:65" s="1" customFormat="1" ht="21.75" customHeight="1">
      <c r="B92" s="33"/>
      <c r="C92" s="34"/>
      <c r="D92" s="34"/>
      <c r="E92" s="34"/>
      <c r="F92" s="34"/>
      <c r="G92" s="34"/>
      <c r="H92" s="34"/>
      <c r="I92" s="34"/>
      <c r="J92" s="34"/>
      <c r="K92" s="34"/>
      <c r="L92" s="34"/>
      <c r="M92" s="34"/>
      <c r="N92" s="34"/>
      <c r="O92" s="34"/>
      <c r="P92" s="34"/>
      <c r="Q92" s="34"/>
      <c r="R92" s="35"/>
      <c r="T92" s="123"/>
      <c r="U92" s="123"/>
    </row>
    <row r="93" spans="2:65" s="1" customFormat="1" ht="29.25" customHeight="1">
      <c r="B93" s="33"/>
      <c r="C93" s="124" t="s">
        <v>110</v>
      </c>
      <c r="D93" s="34"/>
      <c r="E93" s="34"/>
      <c r="F93" s="34"/>
      <c r="G93" s="34"/>
      <c r="H93" s="34"/>
      <c r="I93" s="34"/>
      <c r="J93" s="34"/>
      <c r="K93" s="34"/>
      <c r="L93" s="34"/>
      <c r="M93" s="34"/>
      <c r="N93" s="242">
        <f>ROUND(N94+N95+N96+N97+N98+N99,2)</f>
        <v>0</v>
      </c>
      <c r="O93" s="246"/>
      <c r="P93" s="246"/>
      <c r="Q93" s="246"/>
      <c r="R93" s="35"/>
      <c r="T93" s="134"/>
      <c r="U93" s="135" t="s">
        <v>38</v>
      </c>
    </row>
    <row r="94" spans="2:65" s="1" customFormat="1" ht="18" customHeight="1">
      <c r="B94" s="33"/>
      <c r="C94" s="34"/>
      <c r="D94" s="196" t="s">
        <v>111</v>
      </c>
      <c r="E94" s="197"/>
      <c r="F94" s="197"/>
      <c r="G94" s="197"/>
      <c r="H94" s="197"/>
      <c r="I94" s="34"/>
      <c r="J94" s="34"/>
      <c r="K94" s="34"/>
      <c r="L94" s="34"/>
      <c r="M94" s="34"/>
      <c r="N94" s="178">
        <f>ROUND(N88*T94,2)</f>
        <v>0</v>
      </c>
      <c r="O94" s="179"/>
      <c r="P94" s="179"/>
      <c r="Q94" s="179"/>
      <c r="R94" s="35"/>
      <c r="S94" s="136"/>
      <c r="T94" s="137"/>
      <c r="U94" s="138" t="s">
        <v>41</v>
      </c>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9" t="s">
        <v>112</v>
      </c>
      <c r="AZ94" s="136"/>
      <c r="BA94" s="136"/>
      <c r="BB94" s="136"/>
      <c r="BC94" s="136"/>
      <c r="BD94" s="136"/>
      <c r="BE94" s="140">
        <f t="shared" ref="BE94:BE99" si="0">IF(U94="základná",N94,0)</f>
        <v>0</v>
      </c>
      <c r="BF94" s="140">
        <f t="shared" ref="BF94:BF99" si="1">IF(U94="znížená",N94,0)</f>
        <v>0</v>
      </c>
      <c r="BG94" s="140">
        <f t="shared" ref="BG94:BG99" si="2">IF(U94="zákl. prenesená",N94,0)</f>
        <v>0</v>
      </c>
      <c r="BH94" s="140">
        <f t="shared" ref="BH94:BH99" si="3">IF(U94="zníž. prenesená",N94,0)</f>
        <v>0</v>
      </c>
      <c r="BI94" s="140">
        <f t="shared" ref="BI94:BI99" si="4">IF(U94="nulová",N94,0)</f>
        <v>0</v>
      </c>
      <c r="BJ94" s="139" t="s">
        <v>113</v>
      </c>
      <c r="BK94" s="136"/>
      <c r="BL94" s="136"/>
      <c r="BM94" s="136"/>
    </row>
    <row r="95" spans="2:65" s="1" customFormat="1" ht="18" customHeight="1">
      <c r="B95" s="33"/>
      <c r="C95" s="34"/>
      <c r="D95" s="196" t="s">
        <v>114</v>
      </c>
      <c r="E95" s="197"/>
      <c r="F95" s="197"/>
      <c r="G95" s="197"/>
      <c r="H95" s="197"/>
      <c r="I95" s="34"/>
      <c r="J95" s="34"/>
      <c r="K95" s="34"/>
      <c r="L95" s="34"/>
      <c r="M95" s="34"/>
      <c r="N95" s="178">
        <f>ROUND(N88*T95,2)</f>
        <v>0</v>
      </c>
      <c r="O95" s="179"/>
      <c r="P95" s="179"/>
      <c r="Q95" s="179"/>
      <c r="R95" s="35"/>
      <c r="S95" s="136"/>
      <c r="T95" s="137"/>
      <c r="U95" s="138" t="s">
        <v>41</v>
      </c>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9" t="s">
        <v>112</v>
      </c>
      <c r="AZ95" s="136"/>
      <c r="BA95" s="136"/>
      <c r="BB95" s="136"/>
      <c r="BC95" s="136"/>
      <c r="BD95" s="136"/>
      <c r="BE95" s="140">
        <f t="shared" si="0"/>
        <v>0</v>
      </c>
      <c r="BF95" s="140">
        <f t="shared" si="1"/>
        <v>0</v>
      </c>
      <c r="BG95" s="140">
        <f t="shared" si="2"/>
        <v>0</v>
      </c>
      <c r="BH95" s="140">
        <f t="shared" si="3"/>
        <v>0</v>
      </c>
      <c r="BI95" s="140">
        <f t="shared" si="4"/>
        <v>0</v>
      </c>
      <c r="BJ95" s="139" t="s">
        <v>113</v>
      </c>
      <c r="BK95" s="136"/>
      <c r="BL95" s="136"/>
      <c r="BM95" s="136"/>
    </row>
    <row r="96" spans="2:65" s="1" customFormat="1" ht="18" customHeight="1">
      <c r="B96" s="33"/>
      <c r="C96" s="34"/>
      <c r="D96" s="196" t="s">
        <v>115</v>
      </c>
      <c r="E96" s="197"/>
      <c r="F96" s="197"/>
      <c r="G96" s="197"/>
      <c r="H96" s="197"/>
      <c r="I96" s="34"/>
      <c r="J96" s="34"/>
      <c r="K96" s="34"/>
      <c r="L96" s="34"/>
      <c r="M96" s="34"/>
      <c r="N96" s="178">
        <f>ROUND(N88*T96,2)</f>
        <v>0</v>
      </c>
      <c r="O96" s="179"/>
      <c r="P96" s="179"/>
      <c r="Q96" s="179"/>
      <c r="R96" s="35"/>
      <c r="S96" s="136"/>
      <c r="T96" s="137"/>
      <c r="U96" s="138" t="s">
        <v>41</v>
      </c>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9" t="s">
        <v>112</v>
      </c>
      <c r="AZ96" s="136"/>
      <c r="BA96" s="136"/>
      <c r="BB96" s="136"/>
      <c r="BC96" s="136"/>
      <c r="BD96" s="136"/>
      <c r="BE96" s="140">
        <f t="shared" si="0"/>
        <v>0</v>
      </c>
      <c r="BF96" s="140">
        <f t="shared" si="1"/>
        <v>0</v>
      </c>
      <c r="BG96" s="140">
        <f t="shared" si="2"/>
        <v>0</v>
      </c>
      <c r="BH96" s="140">
        <f t="shared" si="3"/>
        <v>0</v>
      </c>
      <c r="BI96" s="140">
        <f t="shared" si="4"/>
        <v>0</v>
      </c>
      <c r="BJ96" s="139" t="s">
        <v>113</v>
      </c>
      <c r="BK96" s="136"/>
      <c r="BL96" s="136"/>
      <c r="BM96" s="136"/>
    </row>
    <row r="97" spans="2:65" s="1" customFormat="1" ht="18" customHeight="1">
      <c r="B97" s="33"/>
      <c r="C97" s="34"/>
      <c r="D97" s="196" t="s">
        <v>116</v>
      </c>
      <c r="E97" s="197"/>
      <c r="F97" s="197"/>
      <c r="G97" s="197"/>
      <c r="H97" s="197"/>
      <c r="I97" s="34"/>
      <c r="J97" s="34"/>
      <c r="K97" s="34"/>
      <c r="L97" s="34"/>
      <c r="M97" s="34"/>
      <c r="N97" s="178">
        <f>ROUND(N88*T97,2)</f>
        <v>0</v>
      </c>
      <c r="O97" s="179"/>
      <c r="P97" s="179"/>
      <c r="Q97" s="179"/>
      <c r="R97" s="35"/>
      <c r="S97" s="136"/>
      <c r="T97" s="137"/>
      <c r="U97" s="138" t="s">
        <v>41</v>
      </c>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9" t="s">
        <v>112</v>
      </c>
      <c r="AZ97" s="136"/>
      <c r="BA97" s="136"/>
      <c r="BB97" s="136"/>
      <c r="BC97" s="136"/>
      <c r="BD97" s="136"/>
      <c r="BE97" s="140">
        <f t="shared" si="0"/>
        <v>0</v>
      </c>
      <c r="BF97" s="140">
        <f t="shared" si="1"/>
        <v>0</v>
      </c>
      <c r="BG97" s="140">
        <f t="shared" si="2"/>
        <v>0</v>
      </c>
      <c r="BH97" s="140">
        <f t="shared" si="3"/>
        <v>0</v>
      </c>
      <c r="BI97" s="140">
        <f t="shared" si="4"/>
        <v>0</v>
      </c>
      <c r="BJ97" s="139" t="s">
        <v>113</v>
      </c>
      <c r="BK97" s="136"/>
      <c r="BL97" s="136"/>
      <c r="BM97" s="136"/>
    </row>
    <row r="98" spans="2:65" s="1" customFormat="1" ht="18" customHeight="1">
      <c r="B98" s="33"/>
      <c r="C98" s="34"/>
      <c r="D98" s="196" t="s">
        <v>117</v>
      </c>
      <c r="E98" s="197"/>
      <c r="F98" s="197"/>
      <c r="G98" s="197"/>
      <c r="H98" s="197"/>
      <c r="I98" s="34"/>
      <c r="J98" s="34"/>
      <c r="K98" s="34"/>
      <c r="L98" s="34"/>
      <c r="M98" s="34"/>
      <c r="N98" s="178">
        <f>ROUND(N88*T98,2)</f>
        <v>0</v>
      </c>
      <c r="O98" s="179"/>
      <c r="P98" s="179"/>
      <c r="Q98" s="179"/>
      <c r="R98" s="35"/>
      <c r="S98" s="136"/>
      <c r="T98" s="137"/>
      <c r="U98" s="138" t="s">
        <v>41</v>
      </c>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9" t="s">
        <v>112</v>
      </c>
      <c r="AZ98" s="136"/>
      <c r="BA98" s="136"/>
      <c r="BB98" s="136"/>
      <c r="BC98" s="136"/>
      <c r="BD98" s="136"/>
      <c r="BE98" s="140">
        <f t="shared" si="0"/>
        <v>0</v>
      </c>
      <c r="BF98" s="140">
        <f t="shared" si="1"/>
        <v>0</v>
      </c>
      <c r="BG98" s="140">
        <f t="shared" si="2"/>
        <v>0</v>
      </c>
      <c r="BH98" s="140">
        <f t="shared" si="3"/>
        <v>0</v>
      </c>
      <c r="BI98" s="140">
        <f t="shared" si="4"/>
        <v>0</v>
      </c>
      <c r="BJ98" s="139" t="s">
        <v>113</v>
      </c>
      <c r="BK98" s="136"/>
      <c r="BL98" s="136"/>
      <c r="BM98" s="136"/>
    </row>
    <row r="99" spans="2:65" s="1" customFormat="1" ht="18" customHeight="1">
      <c r="B99" s="33"/>
      <c r="C99" s="34"/>
      <c r="D99" s="100" t="s">
        <v>118</v>
      </c>
      <c r="E99" s="34"/>
      <c r="F99" s="34"/>
      <c r="G99" s="34"/>
      <c r="H99" s="34"/>
      <c r="I99" s="34"/>
      <c r="J99" s="34"/>
      <c r="K99" s="34"/>
      <c r="L99" s="34"/>
      <c r="M99" s="34"/>
      <c r="N99" s="178">
        <f>ROUND(N88*T99,2)</f>
        <v>0</v>
      </c>
      <c r="O99" s="179"/>
      <c r="P99" s="179"/>
      <c r="Q99" s="179"/>
      <c r="R99" s="35"/>
      <c r="S99" s="136"/>
      <c r="T99" s="141"/>
      <c r="U99" s="142" t="s">
        <v>41</v>
      </c>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9" t="s">
        <v>119</v>
      </c>
      <c r="AZ99" s="136"/>
      <c r="BA99" s="136"/>
      <c r="BB99" s="136"/>
      <c r="BC99" s="136"/>
      <c r="BD99" s="136"/>
      <c r="BE99" s="140">
        <f t="shared" si="0"/>
        <v>0</v>
      </c>
      <c r="BF99" s="140">
        <f t="shared" si="1"/>
        <v>0</v>
      </c>
      <c r="BG99" s="140">
        <f t="shared" si="2"/>
        <v>0</v>
      </c>
      <c r="BH99" s="140">
        <f t="shared" si="3"/>
        <v>0</v>
      </c>
      <c r="BI99" s="140">
        <f t="shared" si="4"/>
        <v>0</v>
      </c>
      <c r="BJ99" s="139" t="s">
        <v>113</v>
      </c>
      <c r="BK99" s="136"/>
      <c r="BL99" s="136"/>
      <c r="BM99" s="136"/>
    </row>
    <row r="100" spans="2:65" s="1" customFormat="1">
      <c r="B100" s="33"/>
      <c r="C100" s="34"/>
      <c r="D100" s="34"/>
      <c r="E100" s="34"/>
      <c r="F100" s="34"/>
      <c r="G100" s="34"/>
      <c r="H100" s="34"/>
      <c r="I100" s="34"/>
      <c r="J100" s="34"/>
      <c r="K100" s="34"/>
      <c r="L100" s="34"/>
      <c r="M100" s="34"/>
      <c r="N100" s="34"/>
      <c r="O100" s="34"/>
      <c r="P100" s="34"/>
      <c r="Q100" s="34"/>
      <c r="R100" s="35"/>
      <c r="T100" s="123"/>
      <c r="U100" s="123"/>
    </row>
    <row r="101" spans="2:65" s="1" customFormat="1" ht="29.25" customHeight="1">
      <c r="B101" s="33"/>
      <c r="C101" s="111" t="s">
        <v>92</v>
      </c>
      <c r="D101" s="112"/>
      <c r="E101" s="112"/>
      <c r="F101" s="112"/>
      <c r="G101" s="112"/>
      <c r="H101" s="112"/>
      <c r="I101" s="112"/>
      <c r="J101" s="112"/>
      <c r="K101" s="112"/>
      <c r="L101" s="175">
        <f>ROUND(SUM(N88+N93),2)</f>
        <v>0</v>
      </c>
      <c r="M101" s="175"/>
      <c r="N101" s="175"/>
      <c r="O101" s="175"/>
      <c r="P101" s="175"/>
      <c r="Q101" s="175"/>
      <c r="R101" s="35"/>
      <c r="T101" s="123"/>
      <c r="U101" s="123"/>
    </row>
    <row r="102" spans="2:65" s="1" customFormat="1" ht="6.95" customHeight="1">
      <c r="B102" s="57"/>
      <c r="C102" s="58"/>
      <c r="D102" s="58"/>
      <c r="E102" s="58"/>
      <c r="F102" s="58"/>
      <c r="G102" s="58"/>
      <c r="H102" s="58"/>
      <c r="I102" s="58"/>
      <c r="J102" s="58"/>
      <c r="K102" s="58"/>
      <c r="L102" s="58"/>
      <c r="M102" s="58"/>
      <c r="N102" s="58"/>
      <c r="O102" s="58"/>
      <c r="P102" s="58"/>
      <c r="Q102" s="58"/>
      <c r="R102" s="59"/>
      <c r="T102" s="123"/>
      <c r="U102" s="123"/>
    </row>
    <row r="106" spans="2:65" s="1" customFormat="1" ht="6.95" customHeight="1">
      <c r="B106" s="60"/>
      <c r="C106" s="61"/>
      <c r="D106" s="61"/>
      <c r="E106" s="61"/>
      <c r="F106" s="61"/>
      <c r="G106" s="61"/>
      <c r="H106" s="61"/>
      <c r="I106" s="61"/>
      <c r="J106" s="61"/>
      <c r="K106" s="61"/>
      <c r="L106" s="61"/>
      <c r="M106" s="61"/>
      <c r="N106" s="61"/>
      <c r="O106" s="61"/>
      <c r="P106" s="61"/>
      <c r="Q106" s="61"/>
      <c r="R106" s="62"/>
    </row>
    <row r="107" spans="2:65" s="1" customFormat="1" ht="36.950000000000003" customHeight="1">
      <c r="B107" s="33"/>
      <c r="C107" s="180" t="s">
        <v>120</v>
      </c>
      <c r="D107" s="230"/>
      <c r="E107" s="230"/>
      <c r="F107" s="230"/>
      <c r="G107" s="230"/>
      <c r="H107" s="230"/>
      <c r="I107" s="230"/>
      <c r="J107" s="230"/>
      <c r="K107" s="230"/>
      <c r="L107" s="230"/>
      <c r="M107" s="230"/>
      <c r="N107" s="230"/>
      <c r="O107" s="230"/>
      <c r="P107" s="230"/>
      <c r="Q107" s="230"/>
      <c r="R107" s="35"/>
    </row>
    <row r="108" spans="2:65" s="1" customFormat="1" ht="6.95" customHeight="1">
      <c r="B108" s="33"/>
      <c r="C108" s="34"/>
      <c r="D108" s="34"/>
      <c r="E108" s="34"/>
      <c r="F108" s="34"/>
      <c r="G108" s="34"/>
      <c r="H108" s="34"/>
      <c r="I108" s="34"/>
      <c r="J108" s="34"/>
      <c r="K108" s="34"/>
      <c r="L108" s="34"/>
      <c r="M108" s="34"/>
      <c r="N108" s="34"/>
      <c r="O108" s="34"/>
      <c r="P108" s="34"/>
      <c r="Q108" s="34"/>
      <c r="R108" s="35"/>
    </row>
    <row r="109" spans="2:65" s="1" customFormat="1" ht="30" customHeight="1">
      <c r="B109" s="33"/>
      <c r="C109" s="29" t="s">
        <v>17</v>
      </c>
      <c r="D109" s="34"/>
      <c r="E109" s="34"/>
      <c r="F109" s="231" t="str">
        <f>F6</f>
        <v>Fontána KK</v>
      </c>
      <c r="G109" s="232"/>
      <c r="H109" s="232"/>
      <c r="I109" s="232"/>
      <c r="J109" s="232"/>
      <c r="K109" s="232"/>
      <c r="L109" s="232"/>
      <c r="M109" s="232"/>
      <c r="N109" s="232"/>
      <c r="O109" s="232"/>
      <c r="P109" s="232"/>
      <c r="Q109" s="34"/>
      <c r="R109" s="35"/>
    </row>
    <row r="110" spans="2:65" s="1" customFormat="1" ht="36.950000000000003" customHeight="1">
      <c r="B110" s="33"/>
      <c r="C110" s="67" t="s">
        <v>99</v>
      </c>
      <c r="D110" s="34"/>
      <c r="E110" s="34"/>
      <c r="F110" s="182" t="str">
        <f>F7</f>
        <v>002 - Technologická časť</v>
      </c>
      <c r="G110" s="230"/>
      <c r="H110" s="230"/>
      <c r="I110" s="230"/>
      <c r="J110" s="230"/>
      <c r="K110" s="230"/>
      <c r="L110" s="230"/>
      <c r="M110" s="230"/>
      <c r="N110" s="230"/>
      <c r="O110" s="230"/>
      <c r="P110" s="230"/>
      <c r="Q110" s="34"/>
      <c r="R110" s="35"/>
    </row>
    <row r="111" spans="2:65" s="1" customFormat="1" ht="6.95" customHeight="1">
      <c r="B111" s="33"/>
      <c r="C111" s="34"/>
      <c r="D111" s="34"/>
      <c r="E111" s="34"/>
      <c r="F111" s="34"/>
      <c r="G111" s="34"/>
      <c r="H111" s="34"/>
      <c r="I111" s="34"/>
      <c r="J111" s="34"/>
      <c r="K111" s="34"/>
      <c r="L111" s="34"/>
      <c r="M111" s="34"/>
      <c r="N111" s="34"/>
      <c r="O111" s="34"/>
      <c r="P111" s="34"/>
      <c r="Q111" s="34"/>
      <c r="R111" s="35"/>
    </row>
    <row r="112" spans="2:65" s="1" customFormat="1" ht="18" customHeight="1">
      <c r="B112" s="33"/>
      <c r="C112" s="29" t="s">
        <v>22</v>
      </c>
      <c r="D112" s="34"/>
      <c r="E112" s="34"/>
      <c r="F112" s="27" t="str">
        <f>F9</f>
        <v xml:space="preserve"> </v>
      </c>
      <c r="G112" s="34"/>
      <c r="H112" s="34"/>
      <c r="I112" s="34"/>
      <c r="J112" s="34"/>
      <c r="K112" s="29" t="s">
        <v>24</v>
      </c>
      <c r="L112" s="34"/>
      <c r="M112" s="233">
        <f>IF(O9="","",O9)</f>
        <v>43248</v>
      </c>
      <c r="N112" s="233"/>
      <c r="O112" s="233"/>
      <c r="P112" s="233"/>
      <c r="Q112" s="34"/>
      <c r="R112" s="35"/>
    </row>
    <row r="113" spans="2:65" s="1" customFormat="1" ht="6.95" customHeight="1">
      <c r="B113" s="33"/>
      <c r="C113" s="34"/>
      <c r="D113" s="34"/>
      <c r="E113" s="34"/>
      <c r="F113" s="34"/>
      <c r="G113" s="34"/>
      <c r="H113" s="34"/>
      <c r="I113" s="34"/>
      <c r="J113" s="34"/>
      <c r="K113" s="34"/>
      <c r="L113" s="34"/>
      <c r="M113" s="34"/>
      <c r="N113" s="34"/>
      <c r="O113" s="34"/>
      <c r="P113" s="34"/>
      <c r="Q113" s="34"/>
      <c r="R113" s="35"/>
    </row>
    <row r="114" spans="2:65" s="1" customFormat="1" ht="15">
      <c r="B114" s="33"/>
      <c r="C114" s="29" t="s">
        <v>25</v>
      </c>
      <c r="D114" s="34"/>
      <c r="E114" s="34"/>
      <c r="F114" s="27" t="str">
        <f>E12</f>
        <v xml:space="preserve"> </v>
      </c>
      <c r="G114" s="34"/>
      <c r="H114" s="34"/>
      <c r="I114" s="34"/>
      <c r="J114" s="34"/>
      <c r="K114" s="29" t="s">
        <v>30</v>
      </c>
      <c r="L114" s="34"/>
      <c r="M114" s="213" t="str">
        <f>E18</f>
        <v xml:space="preserve"> </v>
      </c>
      <c r="N114" s="213"/>
      <c r="O114" s="213"/>
      <c r="P114" s="213"/>
      <c r="Q114" s="213"/>
      <c r="R114" s="35"/>
    </row>
    <row r="115" spans="2:65" s="1" customFormat="1" ht="14.45" customHeight="1">
      <c r="B115" s="33"/>
      <c r="C115" s="29" t="s">
        <v>28</v>
      </c>
      <c r="D115" s="34"/>
      <c r="E115" s="34"/>
      <c r="F115" s="27" t="str">
        <f>IF(E15="","",E15)</f>
        <v>Vyplň údaj</v>
      </c>
      <c r="G115" s="34"/>
      <c r="H115" s="34"/>
      <c r="I115" s="34"/>
      <c r="J115" s="34"/>
      <c r="K115" s="29" t="s">
        <v>33</v>
      </c>
      <c r="L115" s="34"/>
      <c r="M115" s="213" t="str">
        <f>E21</f>
        <v xml:space="preserve"> </v>
      </c>
      <c r="N115" s="213"/>
      <c r="O115" s="213"/>
      <c r="P115" s="213"/>
      <c r="Q115" s="213"/>
      <c r="R115" s="35"/>
    </row>
    <row r="116" spans="2:65" s="1" customFormat="1" ht="10.35" customHeight="1">
      <c r="B116" s="33"/>
      <c r="C116" s="34"/>
      <c r="D116" s="34"/>
      <c r="E116" s="34"/>
      <c r="F116" s="34"/>
      <c r="G116" s="34"/>
      <c r="H116" s="34"/>
      <c r="I116" s="34"/>
      <c r="J116" s="34"/>
      <c r="K116" s="34"/>
      <c r="L116" s="34"/>
      <c r="M116" s="34"/>
      <c r="N116" s="34"/>
      <c r="O116" s="34"/>
      <c r="P116" s="34"/>
      <c r="Q116" s="34"/>
      <c r="R116" s="35"/>
    </row>
    <row r="117" spans="2:65" s="8" customFormat="1" ht="29.25" customHeight="1">
      <c r="B117" s="143"/>
      <c r="C117" s="144" t="s">
        <v>121</v>
      </c>
      <c r="D117" s="145" t="s">
        <v>122</v>
      </c>
      <c r="E117" s="145" t="s">
        <v>56</v>
      </c>
      <c r="F117" s="240" t="s">
        <v>123</v>
      </c>
      <c r="G117" s="240"/>
      <c r="H117" s="240"/>
      <c r="I117" s="240"/>
      <c r="J117" s="145" t="s">
        <v>124</v>
      </c>
      <c r="K117" s="145" t="s">
        <v>125</v>
      </c>
      <c r="L117" s="240" t="s">
        <v>126</v>
      </c>
      <c r="M117" s="240"/>
      <c r="N117" s="240" t="s">
        <v>104</v>
      </c>
      <c r="O117" s="240"/>
      <c r="P117" s="240"/>
      <c r="Q117" s="241"/>
      <c r="R117" s="146"/>
      <c r="T117" s="78" t="s">
        <v>127</v>
      </c>
      <c r="U117" s="79" t="s">
        <v>38</v>
      </c>
      <c r="V117" s="79" t="s">
        <v>128</v>
      </c>
      <c r="W117" s="79" t="s">
        <v>129</v>
      </c>
      <c r="X117" s="79" t="s">
        <v>130</v>
      </c>
      <c r="Y117" s="79" t="s">
        <v>131</v>
      </c>
      <c r="Z117" s="79" t="s">
        <v>132</v>
      </c>
      <c r="AA117" s="80" t="s">
        <v>133</v>
      </c>
    </row>
    <row r="118" spans="2:65" s="1" customFormat="1" ht="29.25" customHeight="1">
      <c r="B118" s="33"/>
      <c r="C118" s="82" t="s">
        <v>101</v>
      </c>
      <c r="D118" s="34"/>
      <c r="E118" s="34"/>
      <c r="F118" s="34"/>
      <c r="G118" s="34"/>
      <c r="H118" s="34"/>
      <c r="I118" s="34"/>
      <c r="J118" s="34"/>
      <c r="K118" s="34"/>
      <c r="L118" s="34"/>
      <c r="M118" s="34"/>
      <c r="N118" s="222">
        <f>BK118</f>
        <v>0</v>
      </c>
      <c r="O118" s="223"/>
      <c r="P118" s="223"/>
      <c r="Q118" s="223"/>
      <c r="R118" s="35"/>
      <c r="T118" s="81"/>
      <c r="U118" s="49"/>
      <c r="V118" s="49"/>
      <c r="W118" s="147">
        <f>W119+W122</f>
        <v>0</v>
      </c>
      <c r="X118" s="49"/>
      <c r="Y118" s="147">
        <f>Y119+Y122</f>
        <v>0</v>
      </c>
      <c r="Z118" s="49"/>
      <c r="AA118" s="148">
        <f>AA119+AA122</f>
        <v>0</v>
      </c>
      <c r="AT118" s="18" t="s">
        <v>73</v>
      </c>
      <c r="AU118" s="18" t="s">
        <v>106</v>
      </c>
      <c r="BK118" s="149">
        <f>BK119+BK122</f>
        <v>0</v>
      </c>
    </row>
    <row r="119" spans="2:65" s="9" customFormat="1" ht="37.35" customHeight="1">
      <c r="B119" s="150"/>
      <c r="C119" s="151"/>
      <c r="D119" s="152" t="s">
        <v>107</v>
      </c>
      <c r="E119" s="152"/>
      <c r="F119" s="152"/>
      <c r="G119" s="152"/>
      <c r="H119" s="152"/>
      <c r="I119" s="152"/>
      <c r="J119" s="152"/>
      <c r="K119" s="152"/>
      <c r="L119" s="152"/>
      <c r="M119" s="152"/>
      <c r="N119" s="224">
        <f>BK119</f>
        <v>0</v>
      </c>
      <c r="O119" s="225"/>
      <c r="P119" s="225"/>
      <c r="Q119" s="225"/>
      <c r="R119" s="153"/>
      <c r="T119" s="154"/>
      <c r="U119" s="151"/>
      <c r="V119" s="151"/>
      <c r="W119" s="155">
        <f>W120</f>
        <v>0</v>
      </c>
      <c r="X119" s="151"/>
      <c r="Y119" s="155">
        <f>Y120</f>
        <v>0</v>
      </c>
      <c r="Z119" s="151"/>
      <c r="AA119" s="156">
        <f>AA120</f>
        <v>0</v>
      </c>
      <c r="AR119" s="157" t="s">
        <v>134</v>
      </c>
      <c r="AT119" s="158" t="s">
        <v>73</v>
      </c>
      <c r="AU119" s="158" t="s">
        <v>74</v>
      </c>
      <c r="AY119" s="157" t="s">
        <v>135</v>
      </c>
      <c r="BK119" s="159">
        <f>BK120</f>
        <v>0</v>
      </c>
    </row>
    <row r="120" spans="2:65" s="9" customFormat="1" ht="19.899999999999999" customHeight="1">
      <c r="B120" s="150"/>
      <c r="C120" s="151"/>
      <c r="D120" s="160" t="s">
        <v>108</v>
      </c>
      <c r="E120" s="160"/>
      <c r="F120" s="160"/>
      <c r="G120" s="160"/>
      <c r="H120" s="160"/>
      <c r="I120" s="160"/>
      <c r="J120" s="160"/>
      <c r="K120" s="160"/>
      <c r="L120" s="160"/>
      <c r="M120" s="160"/>
      <c r="N120" s="226">
        <f>BK120</f>
        <v>0</v>
      </c>
      <c r="O120" s="227"/>
      <c r="P120" s="227"/>
      <c r="Q120" s="227"/>
      <c r="R120" s="153"/>
      <c r="T120" s="154"/>
      <c r="U120" s="151"/>
      <c r="V120" s="151"/>
      <c r="W120" s="155">
        <f>W121</f>
        <v>0</v>
      </c>
      <c r="X120" s="151"/>
      <c r="Y120" s="155">
        <f>Y121</f>
        <v>0</v>
      </c>
      <c r="Z120" s="151"/>
      <c r="AA120" s="156">
        <f>AA121</f>
        <v>0</v>
      </c>
      <c r="AR120" s="157" t="s">
        <v>134</v>
      </c>
      <c r="AT120" s="158" t="s">
        <v>73</v>
      </c>
      <c r="AU120" s="158" t="s">
        <v>82</v>
      </c>
      <c r="AY120" s="157" t="s">
        <v>135</v>
      </c>
      <c r="BK120" s="159">
        <f>BK121</f>
        <v>0</v>
      </c>
    </row>
    <row r="121" spans="2:65" s="1" customFormat="1" ht="38.25" customHeight="1">
      <c r="B121" s="33"/>
      <c r="C121" s="161" t="s">
        <v>82</v>
      </c>
      <c r="D121" s="161" t="s">
        <v>136</v>
      </c>
      <c r="E121" s="162" t="s">
        <v>137</v>
      </c>
      <c r="F121" s="238" t="s">
        <v>138</v>
      </c>
      <c r="G121" s="238"/>
      <c r="H121" s="238"/>
      <c r="I121" s="238"/>
      <c r="J121" s="163" t="s">
        <v>139</v>
      </c>
      <c r="K121" s="164">
        <v>1</v>
      </c>
      <c r="L121" s="236">
        <v>0</v>
      </c>
      <c r="M121" s="239"/>
      <c r="N121" s="237">
        <f>ROUND(L121*K121,3)</f>
        <v>0</v>
      </c>
      <c r="O121" s="237"/>
      <c r="P121" s="237"/>
      <c r="Q121" s="237"/>
      <c r="R121" s="35"/>
      <c r="T121" s="166" t="s">
        <v>20</v>
      </c>
      <c r="U121" s="42" t="s">
        <v>41</v>
      </c>
      <c r="V121" s="34"/>
      <c r="W121" s="167">
        <f>V121*K121</f>
        <v>0</v>
      </c>
      <c r="X121" s="167">
        <v>0</v>
      </c>
      <c r="Y121" s="167">
        <f>X121*K121</f>
        <v>0</v>
      </c>
      <c r="Z121" s="167">
        <v>0</v>
      </c>
      <c r="AA121" s="168">
        <f>Z121*K121</f>
        <v>0</v>
      </c>
      <c r="AR121" s="18" t="s">
        <v>140</v>
      </c>
      <c r="AT121" s="18" t="s">
        <v>136</v>
      </c>
      <c r="AU121" s="18" t="s">
        <v>113</v>
      </c>
      <c r="AY121" s="18" t="s">
        <v>135</v>
      </c>
      <c r="BE121" s="104">
        <f>IF(U121="základná",N121,0)</f>
        <v>0</v>
      </c>
      <c r="BF121" s="104">
        <f>IF(U121="znížená",N121,0)</f>
        <v>0</v>
      </c>
      <c r="BG121" s="104">
        <f>IF(U121="zákl. prenesená",N121,0)</f>
        <v>0</v>
      </c>
      <c r="BH121" s="104">
        <f>IF(U121="zníž. prenesená",N121,0)</f>
        <v>0</v>
      </c>
      <c r="BI121" s="104">
        <f>IF(U121="nulová",N121,0)</f>
        <v>0</v>
      </c>
      <c r="BJ121" s="18" t="s">
        <v>113</v>
      </c>
      <c r="BK121" s="169">
        <f>ROUND(L121*K121,3)</f>
        <v>0</v>
      </c>
      <c r="BL121" s="18" t="s">
        <v>140</v>
      </c>
      <c r="BM121" s="18" t="s">
        <v>141</v>
      </c>
    </row>
    <row r="122" spans="2:65" s="1" customFormat="1" ht="49.9" customHeight="1">
      <c r="B122" s="33"/>
      <c r="C122" s="34"/>
      <c r="D122" s="152" t="s">
        <v>142</v>
      </c>
      <c r="E122" s="34"/>
      <c r="F122" s="34"/>
      <c r="G122" s="34"/>
      <c r="H122" s="34"/>
      <c r="I122" s="34"/>
      <c r="J122" s="34"/>
      <c r="K122" s="34"/>
      <c r="L122" s="34"/>
      <c r="M122" s="34"/>
      <c r="N122" s="228">
        <f t="shared" ref="N122:N127" si="5">BK122</f>
        <v>0</v>
      </c>
      <c r="O122" s="229"/>
      <c r="P122" s="229"/>
      <c r="Q122" s="229"/>
      <c r="R122" s="35"/>
      <c r="T122" s="137"/>
      <c r="U122" s="34"/>
      <c r="V122" s="34"/>
      <c r="W122" s="34"/>
      <c r="X122" s="34"/>
      <c r="Y122" s="34"/>
      <c r="Z122" s="34"/>
      <c r="AA122" s="76"/>
      <c r="AT122" s="18" t="s">
        <v>73</v>
      </c>
      <c r="AU122" s="18" t="s">
        <v>74</v>
      </c>
      <c r="AY122" s="18" t="s">
        <v>143</v>
      </c>
      <c r="BK122" s="169">
        <f>SUM(BK123:BK127)</f>
        <v>0</v>
      </c>
    </row>
    <row r="123" spans="2:65" s="1" customFormat="1" ht="22.35" customHeight="1">
      <c r="B123" s="33"/>
      <c r="C123" s="170" t="s">
        <v>20</v>
      </c>
      <c r="D123" s="170" t="s">
        <v>136</v>
      </c>
      <c r="E123" s="171" t="s">
        <v>20</v>
      </c>
      <c r="F123" s="235" t="s">
        <v>20</v>
      </c>
      <c r="G123" s="235"/>
      <c r="H123" s="235"/>
      <c r="I123" s="235"/>
      <c r="J123" s="172" t="s">
        <v>20</v>
      </c>
      <c r="K123" s="165"/>
      <c r="L123" s="236"/>
      <c r="M123" s="237"/>
      <c r="N123" s="237">
        <f t="shared" si="5"/>
        <v>0</v>
      </c>
      <c r="O123" s="237"/>
      <c r="P123" s="237"/>
      <c r="Q123" s="237"/>
      <c r="R123" s="35"/>
      <c r="T123" s="166" t="s">
        <v>20</v>
      </c>
      <c r="U123" s="173" t="s">
        <v>41</v>
      </c>
      <c r="V123" s="34"/>
      <c r="W123" s="34"/>
      <c r="X123" s="34"/>
      <c r="Y123" s="34"/>
      <c r="Z123" s="34"/>
      <c r="AA123" s="76"/>
      <c r="AT123" s="18" t="s">
        <v>143</v>
      </c>
      <c r="AU123" s="18" t="s">
        <v>82</v>
      </c>
      <c r="AY123" s="18" t="s">
        <v>143</v>
      </c>
      <c r="BE123" s="104">
        <f>IF(U123="základná",N123,0)</f>
        <v>0</v>
      </c>
      <c r="BF123" s="104">
        <f>IF(U123="znížená",N123,0)</f>
        <v>0</v>
      </c>
      <c r="BG123" s="104">
        <f>IF(U123="zákl. prenesená",N123,0)</f>
        <v>0</v>
      </c>
      <c r="BH123" s="104">
        <f>IF(U123="zníž. prenesená",N123,0)</f>
        <v>0</v>
      </c>
      <c r="BI123" s="104">
        <f>IF(U123="nulová",N123,0)</f>
        <v>0</v>
      </c>
      <c r="BJ123" s="18" t="s">
        <v>113</v>
      </c>
      <c r="BK123" s="169">
        <f>L123*K123</f>
        <v>0</v>
      </c>
    </row>
    <row r="124" spans="2:65" s="1" customFormat="1" ht="22.35" customHeight="1">
      <c r="B124" s="33"/>
      <c r="C124" s="170" t="s">
        <v>20</v>
      </c>
      <c r="D124" s="170" t="s">
        <v>136</v>
      </c>
      <c r="E124" s="171" t="s">
        <v>20</v>
      </c>
      <c r="F124" s="235" t="s">
        <v>20</v>
      </c>
      <c r="G124" s="235"/>
      <c r="H124" s="235"/>
      <c r="I124" s="235"/>
      <c r="J124" s="172" t="s">
        <v>20</v>
      </c>
      <c r="K124" s="165"/>
      <c r="L124" s="236"/>
      <c r="M124" s="237"/>
      <c r="N124" s="237">
        <f t="shared" si="5"/>
        <v>0</v>
      </c>
      <c r="O124" s="237"/>
      <c r="P124" s="237"/>
      <c r="Q124" s="237"/>
      <c r="R124" s="35"/>
      <c r="T124" s="166" t="s">
        <v>20</v>
      </c>
      <c r="U124" s="173" t="s">
        <v>41</v>
      </c>
      <c r="V124" s="34"/>
      <c r="W124" s="34"/>
      <c r="X124" s="34"/>
      <c r="Y124" s="34"/>
      <c r="Z124" s="34"/>
      <c r="AA124" s="76"/>
      <c r="AT124" s="18" t="s">
        <v>143</v>
      </c>
      <c r="AU124" s="18" t="s">
        <v>82</v>
      </c>
      <c r="AY124" s="18" t="s">
        <v>143</v>
      </c>
      <c r="BE124" s="104">
        <f>IF(U124="základná",N124,0)</f>
        <v>0</v>
      </c>
      <c r="BF124" s="104">
        <f>IF(U124="znížená",N124,0)</f>
        <v>0</v>
      </c>
      <c r="BG124" s="104">
        <f>IF(U124="zákl. prenesená",N124,0)</f>
        <v>0</v>
      </c>
      <c r="BH124" s="104">
        <f>IF(U124="zníž. prenesená",N124,0)</f>
        <v>0</v>
      </c>
      <c r="BI124" s="104">
        <f>IF(U124="nulová",N124,0)</f>
        <v>0</v>
      </c>
      <c r="BJ124" s="18" t="s">
        <v>113</v>
      </c>
      <c r="BK124" s="169">
        <f>L124*K124</f>
        <v>0</v>
      </c>
    </row>
    <row r="125" spans="2:65" s="1" customFormat="1" ht="22.35" customHeight="1">
      <c r="B125" s="33"/>
      <c r="C125" s="170" t="s">
        <v>20</v>
      </c>
      <c r="D125" s="170" t="s">
        <v>136</v>
      </c>
      <c r="E125" s="171" t="s">
        <v>20</v>
      </c>
      <c r="F125" s="235" t="s">
        <v>20</v>
      </c>
      <c r="G125" s="235"/>
      <c r="H125" s="235"/>
      <c r="I125" s="235"/>
      <c r="J125" s="172" t="s">
        <v>20</v>
      </c>
      <c r="K125" s="165"/>
      <c r="L125" s="236"/>
      <c r="M125" s="237"/>
      <c r="N125" s="237">
        <f t="shared" si="5"/>
        <v>0</v>
      </c>
      <c r="O125" s="237"/>
      <c r="P125" s="237"/>
      <c r="Q125" s="237"/>
      <c r="R125" s="35"/>
      <c r="T125" s="166" t="s">
        <v>20</v>
      </c>
      <c r="U125" s="173" t="s">
        <v>41</v>
      </c>
      <c r="V125" s="34"/>
      <c r="W125" s="34"/>
      <c r="X125" s="34"/>
      <c r="Y125" s="34"/>
      <c r="Z125" s="34"/>
      <c r="AA125" s="76"/>
      <c r="AT125" s="18" t="s">
        <v>143</v>
      </c>
      <c r="AU125" s="18" t="s">
        <v>82</v>
      </c>
      <c r="AY125" s="18" t="s">
        <v>143</v>
      </c>
      <c r="BE125" s="104">
        <f>IF(U125="základná",N125,0)</f>
        <v>0</v>
      </c>
      <c r="BF125" s="104">
        <f>IF(U125="znížená",N125,0)</f>
        <v>0</v>
      </c>
      <c r="BG125" s="104">
        <f>IF(U125="zákl. prenesená",N125,0)</f>
        <v>0</v>
      </c>
      <c r="BH125" s="104">
        <f>IF(U125="zníž. prenesená",N125,0)</f>
        <v>0</v>
      </c>
      <c r="BI125" s="104">
        <f>IF(U125="nulová",N125,0)</f>
        <v>0</v>
      </c>
      <c r="BJ125" s="18" t="s">
        <v>113</v>
      </c>
      <c r="BK125" s="169">
        <f>L125*K125</f>
        <v>0</v>
      </c>
    </row>
    <row r="126" spans="2:65" s="1" customFormat="1" ht="22.35" customHeight="1">
      <c r="B126" s="33"/>
      <c r="C126" s="170" t="s">
        <v>20</v>
      </c>
      <c r="D126" s="170" t="s">
        <v>136</v>
      </c>
      <c r="E126" s="171" t="s">
        <v>20</v>
      </c>
      <c r="F126" s="235" t="s">
        <v>20</v>
      </c>
      <c r="G126" s="235"/>
      <c r="H126" s="235"/>
      <c r="I126" s="235"/>
      <c r="J126" s="172" t="s">
        <v>20</v>
      </c>
      <c r="K126" s="165"/>
      <c r="L126" s="236"/>
      <c r="M126" s="237"/>
      <c r="N126" s="237">
        <f t="shared" si="5"/>
        <v>0</v>
      </c>
      <c r="O126" s="237"/>
      <c r="P126" s="237"/>
      <c r="Q126" s="237"/>
      <c r="R126" s="35"/>
      <c r="T126" s="166" t="s">
        <v>20</v>
      </c>
      <c r="U126" s="173" t="s">
        <v>41</v>
      </c>
      <c r="V126" s="34"/>
      <c r="W126" s="34"/>
      <c r="X126" s="34"/>
      <c r="Y126" s="34"/>
      <c r="Z126" s="34"/>
      <c r="AA126" s="76"/>
      <c r="AT126" s="18" t="s">
        <v>143</v>
      </c>
      <c r="AU126" s="18" t="s">
        <v>82</v>
      </c>
      <c r="AY126" s="18" t="s">
        <v>143</v>
      </c>
      <c r="BE126" s="104">
        <f>IF(U126="základná",N126,0)</f>
        <v>0</v>
      </c>
      <c r="BF126" s="104">
        <f>IF(U126="znížená",N126,0)</f>
        <v>0</v>
      </c>
      <c r="BG126" s="104">
        <f>IF(U126="zákl. prenesená",N126,0)</f>
        <v>0</v>
      </c>
      <c r="BH126" s="104">
        <f>IF(U126="zníž. prenesená",N126,0)</f>
        <v>0</v>
      </c>
      <c r="BI126" s="104">
        <f>IF(U126="nulová",N126,0)</f>
        <v>0</v>
      </c>
      <c r="BJ126" s="18" t="s">
        <v>113</v>
      </c>
      <c r="BK126" s="169">
        <f>L126*K126</f>
        <v>0</v>
      </c>
    </row>
    <row r="127" spans="2:65" s="1" customFormat="1" ht="22.35" customHeight="1">
      <c r="B127" s="33"/>
      <c r="C127" s="170" t="s">
        <v>20</v>
      </c>
      <c r="D127" s="170" t="s">
        <v>136</v>
      </c>
      <c r="E127" s="171" t="s">
        <v>20</v>
      </c>
      <c r="F127" s="235" t="s">
        <v>20</v>
      </c>
      <c r="G127" s="235"/>
      <c r="H127" s="235"/>
      <c r="I127" s="235"/>
      <c r="J127" s="172" t="s">
        <v>20</v>
      </c>
      <c r="K127" s="165"/>
      <c r="L127" s="236"/>
      <c r="M127" s="237"/>
      <c r="N127" s="237">
        <f t="shared" si="5"/>
        <v>0</v>
      </c>
      <c r="O127" s="237"/>
      <c r="P127" s="237"/>
      <c r="Q127" s="237"/>
      <c r="R127" s="35"/>
      <c r="T127" s="166" t="s">
        <v>20</v>
      </c>
      <c r="U127" s="173" t="s">
        <v>41</v>
      </c>
      <c r="V127" s="54"/>
      <c r="W127" s="54"/>
      <c r="X127" s="54"/>
      <c r="Y127" s="54"/>
      <c r="Z127" s="54"/>
      <c r="AA127" s="56"/>
      <c r="AT127" s="18" t="s">
        <v>143</v>
      </c>
      <c r="AU127" s="18" t="s">
        <v>82</v>
      </c>
      <c r="AY127" s="18" t="s">
        <v>143</v>
      </c>
      <c r="BE127" s="104">
        <f>IF(U127="základná",N127,0)</f>
        <v>0</v>
      </c>
      <c r="BF127" s="104">
        <f>IF(U127="znížená",N127,0)</f>
        <v>0</v>
      </c>
      <c r="BG127" s="104">
        <f>IF(U127="zákl. prenesená",N127,0)</f>
        <v>0</v>
      </c>
      <c r="BH127" s="104">
        <f>IF(U127="zníž. prenesená",N127,0)</f>
        <v>0</v>
      </c>
      <c r="BI127" s="104">
        <f>IF(U127="nulová",N127,0)</f>
        <v>0</v>
      </c>
      <c r="BJ127" s="18" t="s">
        <v>113</v>
      </c>
      <c r="BK127" s="169">
        <f>L127*K127</f>
        <v>0</v>
      </c>
    </row>
    <row r="128" spans="2:65" s="1" customFormat="1" ht="6.95" customHeight="1">
      <c r="B128" s="57"/>
      <c r="C128" s="58"/>
      <c r="D128" s="58"/>
      <c r="E128" s="58"/>
      <c r="F128" s="58"/>
      <c r="G128" s="58"/>
      <c r="H128" s="58"/>
      <c r="I128" s="58"/>
      <c r="J128" s="58"/>
      <c r="K128" s="58"/>
      <c r="L128" s="58"/>
      <c r="M128" s="58"/>
      <c r="N128" s="58"/>
      <c r="O128" s="58"/>
      <c r="P128" s="58"/>
      <c r="Q128" s="58"/>
      <c r="R128" s="59"/>
    </row>
  </sheetData>
  <sheetProtection algorithmName="SHA-512" hashValue="sHg+RLvGFy5oMNNcBhABphg0eMooEBGm2S1NPaEGdio9FuWU9s82v123ChHa8I7T83fF/pO2iRHo05P55ztqMg==" saltValue="t/7ANMOzaP8okXVWZEeTrfHw0u5KjMp2NM2VGXJ2dLiLEIX6Ggt7kxnWOBu7RaI2K0UtTxtgIItrp1Ys4+zD7A==" spinCount="10" sheet="1" objects="1" scenarios="1" formatColumns="0" formatRows="0"/>
  <mergeCells count="87">
    <mergeCell ref="C2:Q2"/>
    <mergeCell ref="C4:Q4"/>
    <mergeCell ref="F6:P6"/>
    <mergeCell ref="F7:P7"/>
    <mergeCell ref="O9:P9"/>
    <mergeCell ref="O11:P11"/>
    <mergeCell ref="O12:P12"/>
    <mergeCell ref="O14:P14"/>
    <mergeCell ref="E15:L15"/>
    <mergeCell ref="O15:P15"/>
    <mergeCell ref="O17:P17"/>
    <mergeCell ref="O18:P18"/>
    <mergeCell ref="O20:P20"/>
    <mergeCell ref="O21:P21"/>
    <mergeCell ref="E24:L24"/>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C76:Q76"/>
    <mergeCell ref="F78:P78"/>
    <mergeCell ref="F79:P79"/>
    <mergeCell ref="M81:P81"/>
    <mergeCell ref="M83:Q83"/>
    <mergeCell ref="M84:Q84"/>
    <mergeCell ref="C86:G86"/>
    <mergeCell ref="N86:Q86"/>
    <mergeCell ref="N88:Q88"/>
    <mergeCell ref="N89:Q89"/>
    <mergeCell ref="N90:Q90"/>
    <mergeCell ref="N91:Q91"/>
    <mergeCell ref="N93:Q93"/>
    <mergeCell ref="N94:Q94"/>
    <mergeCell ref="D95:H95"/>
    <mergeCell ref="N95:Q95"/>
    <mergeCell ref="D96:H96"/>
    <mergeCell ref="N96:Q96"/>
    <mergeCell ref="F123:I123"/>
    <mergeCell ref="L123:M123"/>
    <mergeCell ref="N123:Q123"/>
    <mergeCell ref="M114:Q114"/>
    <mergeCell ref="M115:Q115"/>
    <mergeCell ref="F117:I117"/>
    <mergeCell ref="L117:M117"/>
    <mergeCell ref="N117:Q117"/>
    <mergeCell ref="H1:K1"/>
    <mergeCell ref="F126:I126"/>
    <mergeCell ref="L126:M126"/>
    <mergeCell ref="N126:Q126"/>
    <mergeCell ref="F127:I127"/>
    <mergeCell ref="L127:M127"/>
    <mergeCell ref="N127:Q127"/>
    <mergeCell ref="F124:I124"/>
    <mergeCell ref="L124:M124"/>
    <mergeCell ref="N124:Q124"/>
    <mergeCell ref="F125:I125"/>
    <mergeCell ref="L125:M125"/>
    <mergeCell ref="N125:Q125"/>
    <mergeCell ref="F121:I121"/>
    <mergeCell ref="L121:M121"/>
    <mergeCell ref="N121:Q121"/>
    <mergeCell ref="S2:AC2"/>
    <mergeCell ref="N118:Q118"/>
    <mergeCell ref="N119:Q119"/>
    <mergeCell ref="N120:Q120"/>
    <mergeCell ref="N122:Q122"/>
    <mergeCell ref="L101:Q101"/>
    <mergeCell ref="C107:Q107"/>
    <mergeCell ref="F109:P109"/>
    <mergeCell ref="F110:P110"/>
    <mergeCell ref="M112:P112"/>
    <mergeCell ref="D97:H97"/>
    <mergeCell ref="N97:Q97"/>
    <mergeCell ref="D98:H98"/>
    <mergeCell ref="N98:Q98"/>
    <mergeCell ref="N99:Q99"/>
    <mergeCell ref="D94:H94"/>
  </mergeCells>
  <dataValidations count="2">
    <dataValidation type="list" allowBlank="1" showInputMessage="1" showErrorMessage="1" error="Povolené sú hodnoty K, M." sqref="D123:D128">
      <formula1>"K, M"</formula1>
    </dataValidation>
    <dataValidation type="list" allowBlank="1" showInputMessage="1" showErrorMessage="1" error="Povolené sú hodnoty základná, znížená, nulová." sqref="U123:U128">
      <formula1>"základná, znížená, nulová"</formula1>
    </dataValidation>
  </dataValidations>
  <hyperlinks>
    <hyperlink ref="F1:G1" location="C2" display="1) Krycí list rozpočtu"/>
    <hyperlink ref="H1:K1" location="C86" display="2) Rekapitulácia rozpočtu"/>
    <hyperlink ref="L1" location="C117"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tabSelected="1" workbookViewId="0">
      <selection activeCell="A6" sqref="A6"/>
    </sheetView>
  </sheetViews>
  <sheetFormatPr defaultRowHeight="13.5"/>
  <cols>
    <col min="1" max="1" width="96" customWidth="1"/>
  </cols>
  <sheetData>
    <row r="2" spans="1:1" ht="158.25" customHeight="1">
      <c r="A2" s="256" t="s">
        <v>144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4</vt:i4>
      </vt:variant>
    </vt:vector>
  </HeadingPairs>
  <TitlesOfParts>
    <vt:vector size="7" baseType="lpstr">
      <vt:lpstr>Rekapitulácia stavby</vt:lpstr>
      <vt:lpstr>002 - Technologická časť</vt:lpstr>
      <vt:lpstr>Ekvivalent - informácia</vt:lpstr>
      <vt:lpstr>'002 - Technologická časť'!Názvy_tlače</vt:lpstr>
      <vt:lpstr>'Rekapitulácia stavby'!Názvy_tlače</vt:lpstr>
      <vt:lpstr>'002 - Technologická časť'!Oblasť_tlače</vt:lpstr>
      <vt:lpstr>'Rekapitulácia stavby'!Oblasť_tlače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Vlado-PC\Vlado</dc:creator>
  <cp:lastModifiedBy>Marta Markociova</cp:lastModifiedBy>
  <cp:lastPrinted>2018-06-28T14:29:12Z</cp:lastPrinted>
  <dcterms:created xsi:type="dcterms:W3CDTF">2017-12-13T12:14:19Z</dcterms:created>
  <dcterms:modified xsi:type="dcterms:W3CDTF">2018-06-28T14:29:19Z</dcterms:modified>
</cp:coreProperties>
</file>